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saac Kelsen\Documents\NZDE 2025\"/>
    </mc:Choice>
  </mc:AlternateContent>
  <xr:revisionPtr revIDLastSave="0" documentId="13_ncr:1_{FD78B72D-BA23-4BEA-901D-2E4291919180}" xr6:coauthVersionLast="47" xr6:coauthVersionMax="47" xr10:uidLastSave="{00000000-0000-0000-0000-000000000000}"/>
  <bookViews>
    <workbookView xWindow="-120" yWindow="-120" windowWidth="29040" windowHeight="15720" activeTab="1" xr2:uid="{814C5FB5-5A2B-4AF0-B2AB-A4DB21B56357}"/>
  </bookViews>
  <sheets>
    <sheet name="Billing Info" sheetId="1" r:id="rId1"/>
    <sheet name="Show Entries " sheetId="2" r:id="rId2"/>
    <sheet name="HIDE SHEET" sheetId="3" state="hidden" r:id="rId3"/>
  </sheets>
  <definedNames>
    <definedName name="AgeYth">#REF!</definedName>
    <definedName name="TBTE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30" i="2"/>
  <c r="G31" i="2"/>
  <c r="G32" i="2"/>
  <c r="G33" i="2"/>
  <c r="G34" i="2"/>
  <c r="G35" i="2"/>
  <c r="G36" i="2"/>
  <c r="G37" i="2"/>
  <c r="G38" i="2"/>
  <c r="G39" i="2"/>
  <c r="F30" i="2"/>
  <c r="F31" i="2"/>
  <c r="F32" i="2"/>
  <c r="F33" i="2"/>
  <c r="F34" i="2"/>
  <c r="F35" i="2"/>
  <c r="F36" i="2"/>
  <c r="F37" i="2"/>
  <c r="F38" i="2"/>
  <c r="F39" i="2"/>
  <c r="E30" i="2"/>
  <c r="E31" i="2"/>
  <c r="E32" i="2"/>
  <c r="E33" i="2"/>
  <c r="E34" i="2"/>
  <c r="E35" i="2"/>
  <c r="E36" i="2"/>
  <c r="E37" i="2"/>
  <c r="E38" i="2"/>
  <c r="E39" i="2"/>
  <c r="D30" i="2"/>
  <c r="D31" i="2"/>
  <c r="D32" i="2"/>
  <c r="D33" i="2"/>
  <c r="D34" i="2"/>
  <c r="D35" i="2"/>
  <c r="D36" i="2"/>
  <c r="D37" i="2"/>
  <c r="D38" i="2"/>
  <c r="D39" i="2"/>
  <c r="C30" i="2"/>
  <c r="C31" i="2"/>
  <c r="C32" i="2"/>
  <c r="C33" i="2"/>
  <c r="C34" i="2"/>
  <c r="C35" i="2"/>
  <c r="C36" i="2"/>
  <c r="C37" i="2"/>
  <c r="C38" i="2"/>
  <c r="C39" i="2"/>
  <c r="B30" i="2"/>
  <c r="B31" i="2"/>
  <c r="B32" i="2"/>
  <c r="B33" i="2"/>
  <c r="B34" i="2"/>
  <c r="B35" i="2"/>
  <c r="B36" i="2"/>
  <c r="B37" i="2"/>
  <c r="B38" i="2"/>
  <c r="B39" i="2"/>
  <c r="G29" i="2"/>
  <c r="F29" i="2"/>
  <c r="E29" i="2"/>
  <c r="D29" i="2"/>
  <c r="C29" i="2"/>
  <c r="B29" i="2"/>
  <c r="B6" i="2"/>
  <c r="C6" i="2"/>
  <c r="B5" i="2"/>
  <c r="B7" i="2"/>
  <c r="B8" i="2"/>
  <c r="B9" i="2"/>
  <c r="B10" i="2"/>
  <c r="B11" i="2"/>
  <c r="B12" i="2"/>
  <c r="B13" i="2"/>
  <c r="B14" i="2"/>
  <c r="B15" i="2"/>
  <c r="B16" i="2"/>
  <c r="B17" i="2"/>
  <c r="B18" i="2"/>
  <c r="B19" i="2"/>
  <c r="B20" i="2"/>
  <c r="B21" i="2"/>
  <c r="B22" i="2"/>
  <c r="B23" i="2"/>
  <c r="B4" i="2"/>
  <c r="G5" i="2"/>
  <c r="G6" i="2"/>
  <c r="G7" i="2"/>
  <c r="G8" i="2"/>
  <c r="G9" i="2"/>
  <c r="G10" i="2"/>
  <c r="G11" i="2"/>
  <c r="G12" i="2"/>
  <c r="G13" i="2"/>
  <c r="G14" i="2"/>
  <c r="G15" i="2"/>
  <c r="G16" i="2"/>
  <c r="G17" i="2"/>
  <c r="G18" i="2"/>
  <c r="G19" i="2"/>
  <c r="G20" i="2"/>
  <c r="G21" i="2"/>
  <c r="G22" i="2"/>
  <c r="G23" i="2"/>
  <c r="F5" i="2"/>
  <c r="F6" i="2"/>
  <c r="F7" i="2"/>
  <c r="F8" i="2"/>
  <c r="F9" i="2"/>
  <c r="F10" i="2"/>
  <c r="F11" i="2"/>
  <c r="F12" i="2"/>
  <c r="F13" i="2"/>
  <c r="F14" i="2"/>
  <c r="F15" i="2"/>
  <c r="F16" i="2"/>
  <c r="F17" i="2"/>
  <c r="F18" i="2"/>
  <c r="F19" i="2"/>
  <c r="F20" i="2"/>
  <c r="F21" i="2"/>
  <c r="F22" i="2"/>
  <c r="F23" i="2"/>
  <c r="E5" i="2"/>
  <c r="E6" i="2"/>
  <c r="E7" i="2"/>
  <c r="E8" i="2"/>
  <c r="E9" i="2"/>
  <c r="E10" i="2"/>
  <c r="E11" i="2"/>
  <c r="E12" i="2"/>
  <c r="E13" i="2"/>
  <c r="E14" i="2"/>
  <c r="E15" i="2"/>
  <c r="E16" i="2"/>
  <c r="E17" i="2"/>
  <c r="E18" i="2"/>
  <c r="E19" i="2"/>
  <c r="E20" i="2"/>
  <c r="E21" i="2"/>
  <c r="E22" i="2"/>
  <c r="E23" i="2"/>
  <c r="D5" i="2"/>
  <c r="D6" i="2"/>
  <c r="D7" i="2"/>
  <c r="D8" i="2"/>
  <c r="D9" i="2"/>
  <c r="D10" i="2"/>
  <c r="D11" i="2"/>
  <c r="D12" i="2"/>
  <c r="D13" i="2"/>
  <c r="D14" i="2"/>
  <c r="D15" i="2"/>
  <c r="D16" i="2"/>
  <c r="D17" i="2"/>
  <c r="D18" i="2"/>
  <c r="D19" i="2"/>
  <c r="D20" i="2"/>
  <c r="D21" i="2"/>
  <c r="D22" i="2"/>
  <c r="D23" i="2"/>
  <c r="F4" i="2"/>
  <c r="E4" i="2"/>
  <c r="D4" i="2"/>
  <c r="C5" i="2"/>
  <c r="C7" i="2"/>
  <c r="C8" i="2"/>
  <c r="C9" i="2"/>
  <c r="C10" i="2"/>
  <c r="C11" i="2"/>
  <c r="C12" i="2"/>
  <c r="C13" i="2"/>
  <c r="C14" i="2"/>
  <c r="C15" i="2"/>
  <c r="C16" i="2"/>
  <c r="C17" i="2"/>
  <c r="C18" i="2"/>
  <c r="C19" i="2"/>
  <c r="C20" i="2"/>
  <c r="C21" i="2"/>
  <c r="C22" i="2"/>
  <c r="C23" i="2"/>
  <c r="C4" i="2"/>
  <c r="G358" i="3" l="1"/>
  <c r="G357" i="3" s="1"/>
  <c r="F28" i="1" l="1"/>
  <c r="E28" i="1" a="1"/>
  <c r="E28" i="1" s="1"/>
  <c r="F26" i="1"/>
  <c r="F27" i="1" l="1"/>
  <c r="F25" i="1"/>
  <c r="F24" i="1"/>
  <c r="F23" i="1"/>
  <c r="D62" i="2"/>
  <c r="D61" i="2"/>
  <c r="D60" i="2"/>
  <c r="D59" i="2"/>
  <c r="B18" i="1" a="1"/>
  <c r="B18" i="1" s="1"/>
  <c r="B16" i="1" a="1"/>
  <c r="B16" i="1" s="1"/>
  <c r="B15" i="1" a="1"/>
  <c r="B15" i="1" s="1"/>
  <c r="B14" i="1" a="1"/>
  <c r="B14" i="1" s="1"/>
  <c r="B12" i="1" a="1"/>
  <c r="B12" i="1" s="1"/>
  <c r="B11" i="1" a="1"/>
  <c r="B11" i="1" s="1"/>
  <c r="B10" i="1" a="1"/>
  <c r="B10" i="1" s="1"/>
  <c r="B9" i="1" a="1"/>
  <c r="B9" i="1" s="1"/>
  <c r="E25" i="1"/>
  <c r="E24" i="1"/>
  <c r="E23" i="1"/>
  <c r="F30" i="1" l="1"/>
  <c r="F31" i="1" l="1"/>
  <c r="F3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<sst xmlns="http://schemas.openxmlformats.org/spreadsheetml/2006/main" count="2360" uniqueCount="1598">
  <si>
    <t>Exhibitor Information</t>
  </si>
  <si>
    <t>Fee Summary</t>
  </si>
  <si>
    <t>Bill to:</t>
  </si>
  <si>
    <t>[If different to Exhibitor Name]</t>
  </si>
  <si>
    <t>Exhibitor Name</t>
  </si>
  <si>
    <t>Billing e-mail</t>
  </si>
  <si>
    <t>[If different to First Email]</t>
  </si>
  <si>
    <t>Contact Name</t>
  </si>
  <si>
    <t>Location</t>
  </si>
  <si>
    <t>RAS Fees</t>
  </si>
  <si>
    <t>Postal Address Line1</t>
  </si>
  <si>
    <t>Total Ex GST</t>
  </si>
  <si>
    <t>Postal City</t>
  </si>
  <si>
    <t>GST</t>
  </si>
  <si>
    <t>Postal PostCode</t>
  </si>
  <si>
    <t>Total Inc GST</t>
  </si>
  <si>
    <t>NAIT No</t>
  </si>
  <si>
    <t>GST No:</t>
  </si>
  <si>
    <t>Phone</t>
  </si>
  <si>
    <t>Alternate Phone</t>
  </si>
  <si>
    <t>Email</t>
  </si>
  <si>
    <t>Alternate Email</t>
  </si>
  <si>
    <t>Date of Arrival</t>
  </si>
  <si>
    <t>Time of Arrival</t>
  </si>
  <si>
    <t>Date of Departure</t>
  </si>
  <si>
    <t>Time of Departure</t>
  </si>
  <si>
    <t>Clipping Frame</t>
  </si>
  <si>
    <t>Compliance</t>
  </si>
  <si>
    <t>TB Status</t>
  </si>
  <si>
    <t>Date of last TB Test (dd/mm/yy)</t>
  </si>
  <si>
    <t>Other information (eg Stalling requirements)</t>
  </si>
  <si>
    <t>BREED ENTRIES</t>
  </si>
  <si>
    <t>CDAB-16-34</t>
  </si>
  <si>
    <t>Jersey</t>
  </si>
  <si>
    <t>My Fair Lady</t>
  </si>
  <si>
    <t>Mabel</t>
  </si>
  <si>
    <t>Mystic</t>
  </si>
  <si>
    <t>Exhibitor A</t>
  </si>
  <si>
    <t>No/Yes</t>
  </si>
  <si>
    <t>5 &amp; 6 Year olds</t>
  </si>
  <si>
    <t>$35 DRY STOCK $40 IN-MILK</t>
  </si>
  <si>
    <t xml:space="preserve">$5 In- Milk Only </t>
  </si>
  <si>
    <t>NA</t>
  </si>
  <si>
    <t>Birth ID</t>
  </si>
  <si>
    <t>Breed</t>
  </si>
  <si>
    <t>Animal Name</t>
  </si>
  <si>
    <t>DOB</t>
  </si>
  <si>
    <t>Dam</t>
  </si>
  <si>
    <t>Sire</t>
  </si>
  <si>
    <t>Exhibitor</t>
  </si>
  <si>
    <t>Sale
Animal?</t>
  </si>
  <si>
    <t>Futurity Animal?</t>
  </si>
  <si>
    <t>Futurity
Year</t>
  </si>
  <si>
    <t>Description</t>
  </si>
  <si>
    <t>Fee
Ex GST</t>
  </si>
  <si>
    <t>RAS Fee</t>
  </si>
  <si>
    <t>Futurity Class</t>
  </si>
  <si>
    <t>Breed
Class</t>
  </si>
  <si>
    <t>YOUTH ENTRIES</t>
  </si>
  <si>
    <t>CDAB-18-33</t>
  </si>
  <si>
    <t>My Little Lady</t>
  </si>
  <si>
    <t>Mystical</t>
  </si>
  <si>
    <t>Elizabeth Higgins</t>
  </si>
  <si>
    <t>15/7/2008</t>
  </si>
  <si>
    <t>K4</t>
  </si>
  <si>
    <t>Junior Yearling</t>
  </si>
  <si>
    <t>$ 25 Per Entry</t>
  </si>
  <si>
    <t>Youth Exhibitor</t>
  </si>
  <si>
    <t>Exhibitor
 Date of Birth</t>
  </si>
  <si>
    <t>Shirt</t>
  </si>
  <si>
    <t>Yth
Class</t>
  </si>
  <si>
    <t>Breed Class</t>
  </si>
  <si>
    <t>YOUNG HANDLERS</t>
  </si>
  <si>
    <t>Lizzie Higgins</t>
  </si>
  <si>
    <t>Palmerston North</t>
  </si>
  <si>
    <t>Age</t>
  </si>
  <si>
    <t>Young Handler</t>
  </si>
  <si>
    <t>Class</t>
  </si>
  <si>
    <t>Team Name</t>
  </si>
  <si>
    <t>Team  Members</t>
  </si>
  <si>
    <t>Name</t>
  </si>
  <si>
    <t>NOTE</t>
  </si>
  <si>
    <t>0 -Youth Challenge</t>
  </si>
  <si>
    <t xml:space="preserve">All Animals eneter in youth show will Automaiticly be entered in the Breed Classes </t>
  </si>
  <si>
    <t>NZ Dairy Event 2025 Entries</t>
  </si>
  <si>
    <t xml:space="preserve">Futuitry Year </t>
  </si>
  <si>
    <t xml:space="preserve">Shirt Size </t>
  </si>
  <si>
    <t>FBBM-18-95</t>
  </si>
  <si>
    <t>FBBM-21-67</t>
  </si>
  <si>
    <t>BYCF-20-4</t>
  </si>
  <si>
    <t>CCGL-19-35</t>
  </si>
  <si>
    <t>HYYN-17-35</t>
  </si>
  <si>
    <t>CNKH 21-6</t>
  </si>
  <si>
    <t>Ferdon Venus Fashion</t>
  </si>
  <si>
    <t>Ferdon Valentinos Fashion</t>
  </si>
  <si>
    <t>Ferdon Applejack Venus</t>
  </si>
  <si>
    <t>Clement Illand</t>
  </si>
  <si>
    <t>CNKH 21-41</t>
  </si>
  <si>
    <t>Ferdon Victorius Shirlee</t>
  </si>
  <si>
    <t>Ferdon Storm Shirlee</t>
  </si>
  <si>
    <t>River Valley Victorious</t>
  </si>
  <si>
    <t xml:space="preserve">Ferdon Genetics </t>
  </si>
  <si>
    <t>CNKH 21-7</t>
  </si>
  <si>
    <t>Ferdon Skyclass Fancy</t>
  </si>
  <si>
    <t xml:space="preserve">21-7.2021 </t>
  </si>
  <si>
    <t xml:space="preserve">Ferdon Showdown Fancy </t>
  </si>
  <si>
    <t xml:space="preserve">Perkins Skyclass </t>
  </si>
  <si>
    <t>CNKH 20-53</t>
  </si>
  <si>
    <t>Ferdon Excitation Bella</t>
  </si>
  <si>
    <t xml:space="preserve">Ferdon Mana Bella </t>
  </si>
  <si>
    <t>Bridon Excitation</t>
  </si>
  <si>
    <t>CNKH 19-53</t>
  </si>
  <si>
    <t>Ferdon T Bone Veneer</t>
  </si>
  <si>
    <t>Ferdon BS Veneer</t>
  </si>
  <si>
    <t>Richies Jace Tbone</t>
  </si>
  <si>
    <t>CNKH 19-10</t>
  </si>
  <si>
    <t>Ferdon Bstone Venice</t>
  </si>
  <si>
    <t>Ferdon Tequila Venice</t>
  </si>
  <si>
    <t>Lencrest Blackstone</t>
  </si>
  <si>
    <t>Simon Gaskin &amp; Warren Ferguson</t>
  </si>
  <si>
    <t>CNKH 17-7</t>
  </si>
  <si>
    <t>Ferdon Tequila Caramel</t>
  </si>
  <si>
    <t>Ferdon Volcom Connie</t>
  </si>
  <si>
    <t xml:space="preserve">Tower Vue Prime Tequila </t>
  </si>
  <si>
    <t>CNKH 14-9</t>
  </si>
  <si>
    <t>Ferdon BS Vienna ET</t>
  </si>
  <si>
    <t xml:space="preserve">Ferdon Follys Viyella </t>
  </si>
  <si>
    <t>CNKH 22-7</t>
  </si>
  <si>
    <t>Ferdon Chocochip Bella</t>
  </si>
  <si>
    <t>Ferdon Tbone Bella</t>
  </si>
  <si>
    <t>Avonlea Chocochip</t>
  </si>
  <si>
    <t>CNKH 22-9</t>
  </si>
  <si>
    <t xml:space="preserve">Ferdon Valentino Coraline </t>
  </si>
  <si>
    <t xml:space="preserve">Ferdon Ranger Cecilla </t>
  </si>
  <si>
    <t>All Lynns Louie Valentino</t>
  </si>
  <si>
    <t>CNKH 22-36</t>
  </si>
  <si>
    <t>Ferdon Valentino Caramel</t>
  </si>
  <si>
    <t>CNKH22-104</t>
  </si>
  <si>
    <t>Ferdon Ribbon Verbena</t>
  </si>
  <si>
    <t>Ferdon Tequila Verbena</t>
  </si>
  <si>
    <t>Ferdon Black Ribbon</t>
  </si>
  <si>
    <t>CNKH 20-38</t>
  </si>
  <si>
    <t>Ayrshire</t>
  </si>
  <si>
    <t>Ferdon Bigstar Goldie</t>
  </si>
  <si>
    <t>Velvaleen Burdette Gold</t>
  </si>
  <si>
    <t>Kamouraska Bigstar</t>
  </si>
  <si>
    <t>CNKH 18-4</t>
  </si>
  <si>
    <t>Holstein</t>
  </si>
  <si>
    <t>Ferdon Doorman Prim</t>
  </si>
  <si>
    <t>Kauri Glen Wind Prim</t>
  </si>
  <si>
    <t>Val-Bisson Doorman</t>
  </si>
  <si>
    <t>CNKH 16-59</t>
  </si>
  <si>
    <t>Ferdon Meridian Crystal</t>
  </si>
  <si>
    <t>Ferdon Mini Me Crystal</t>
  </si>
  <si>
    <t>Sully Hart Merdian</t>
  </si>
  <si>
    <t>CNKH 19-70</t>
  </si>
  <si>
    <t>Ferdon Fizz Viyella</t>
  </si>
  <si>
    <t>Ferdon Jesta Viyella</t>
  </si>
  <si>
    <t>J-Kay Tequila Fizz</t>
  </si>
  <si>
    <t>BVHY-20-38</t>
  </si>
  <si>
    <t>Tahora Tatoo Brittany</t>
  </si>
  <si>
    <t>Tahora Windbrook Britt-Et</t>
  </si>
  <si>
    <t>Duckett Crush Tatoo</t>
  </si>
  <si>
    <t>XXS</t>
  </si>
  <si>
    <t>XS</t>
  </si>
  <si>
    <t>S</t>
  </si>
  <si>
    <t>M</t>
  </si>
  <si>
    <t>L</t>
  </si>
  <si>
    <t>XL</t>
  </si>
  <si>
    <t>XXL</t>
  </si>
  <si>
    <t>Column1</t>
  </si>
  <si>
    <t xml:space="preserve">Combined Breeds </t>
  </si>
  <si>
    <t>Brookveiw Mighty cognac</t>
  </si>
  <si>
    <t>Brookveiw cognac</t>
  </si>
  <si>
    <t>Dynamite</t>
  </si>
  <si>
    <t>Aislin</t>
  </si>
  <si>
    <t>Brookview Big secret</t>
  </si>
  <si>
    <t>Brookveiw Go Secret</t>
  </si>
  <si>
    <t>Big time</t>
  </si>
  <si>
    <t>Arran vitality Maddison</t>
  </si>
  <si>
    <t>Arran 15-40</t>
  </si>
  <si>
    <t>Rosehill Vitality</t>
  </si>
  <si>
    <t>Landell Diamondback cher</t>
  </si>
  <si>
    <t>Makuri Goldmine cher</t>
  </si>
  <si>
    <t>Diamondback</t>
  </si>
  <si>
    <t>Rockveiw A siena-red</t>
  </si>
  <si>
    <t>Rockview wat stella</t>
  </si>
  <si>
    <t>Bluechip MrAussie Apple</t>
  </si>
  <si>
    <t>BYCF-23-33</t>
  </si>
  <si>
    <t>Aislin Cadillac Hena</t>
  </si>
  <si>
    <t>Landell mccutchen Hena</t>
  </si>
  <si>
    <t>Cadillac</t>
  </si>
  <si>
    <t>Holly williams</t>
  </si>
  <si>
    <t>CCGL-22-54</t>
  </si>
  <si>
    <t>Aislin Roanoke Izzy</t>
  </si>
  <si>
    <t>Kiteroa Bonny grand day</t>
  </si>
  <si>
    <t>Roanoke</t>
  </si>
  <si>
    <t>Zara williams</t>
  </si>
  <si>
    <t>CCGL-22-56</t>
  </si>
  <si>
    <t>Aislin Diamondback Sharon</t>
  </si>
  <si>
    <t xml:space="preserve">Landell jacoby Sharon </t>
  </si>
  <si>
    <t xml:space="preserve">Bella Booth </t>
  </si>
  <si>
    <t>CCGL-23-11</t>
  </si>
  <si>
    <t>Aislin Reynolds Goldie</t>
  </si>
  <si>
    <t>Landell tric Goldlock</t>
  </si>
  <si>
    <t>Palmyra lochinvar Reynolds</t>
  </si>
  <si>
    <t>BYCF-23-38</t>
  </si>
  <si>
    <t>Aislin Diamondback Holly</t>
  </si>
  <si>
    <t>Landell Kenosha Holly</t>
  </si>
  <si>
    <t>Youth Challenge - Entry -$40</t>
  </si>
  <si>
    <t xml:space="preserve"> Entry Fee Ex GST</t>
  </si>
  <si>
    <t>TB STATUS</t>
  </si>
  <si>
    <t>C1</t>
  </si>
  <si>
    <t>C2</t>
  </si>
  <si>
    <t>C3</t>
  </si>
  <si>
    <t>C4</t>
  </si>
  <si>
    <t>C5</t>
  </si>
  <si>
    <t>C6</t>
  </si>
  <si>
    <t>C7</t>
  </si>
  <si>
    <t>C8</t>
  </si>
  <si>
    <t>C9</t>
  </si>
  <si>
    <t>C10</t>
  </si>
  <si>
    <t xml:space="preserve">Clipping Farme </t>
  </si>
  <si>
    <t>No $ 0</t>
  </si>
  <si>
    <t xml:space="preserve"> </t>
  </si>
  <si>
    <t>DQDH-23-71</t>
  </si>
  <si>
    <t>Anchor Webcam Ultralass</t>
  </si>
  <si>
    <t>Anchor Murmur Ultralass</t>
  </si>
  <si>
    <t xml:space="preserve">Unique Webcam </t>
  </si>
  <si>
    <t xml:space="preserve">Anchor Jerseys - Elouise Shaw </t>
  </si>
  <si>
    <t>TBNG-21-14</t>
  </si>
  <si>
    <t>Montrose Tsb Special</t>
  </si>
  <si>
    <t>Montrose Whams Spirit Et</t>
  </si>
  <si>
    <t>Palmyra Tri Star Burdette Et</t>
  </si>
  <si>
    <t>Alicia McPike &amp; Andrew Garshaw</t>
  </si>
  <si>
    <t>TBNG-21-31</t>
  </si>
  <si>
    <t>Montrose Legend Ember</t>
  </si>
  <si>
    <t>Montrose Tsb Emerald</t>
  </si>
  <si>
    <t>Montrose Real Legend Et</t>
  </si>
  <si>
    <t>TBNG-23-30</t>
  </si>
  <si>
    <t>Montrose Reynolds Evelyn</t>
  </si>
  <si>
    <t>Montrose Less Elegance</t>
  </si>
  <si>
    <t>Palmyra Lochinvar Reynolds Et</t>
  </si>
  <si>
    <t>TBNG-23-22</t>
  </si>
  <si>
    <t>Montrose Lambda Maggie</t>
  </si>
  <si>
    <t>Montrose Alonzo Meagan</t>
  </si>
  <si>
    <t>Farnear Delta-Lambda Et</t>
  </si>
  <si>
    <t>Alicia McPike &amp; Cavan Bucknell</t>
  </si>
  <si>
    <t>FBBM23-9</t>
  </si>
  <si>
    <t>Brookview super chi chi</t>
  </si>
  <si>
    <t>Brookview bigtime chianti</t>
  </si>
  <si>
    <t>iwa super sonic</t>
  </si>
  <si>
    <t>Angus thomson</t>
  </si>
  <si>
    <t>frqw23-20</t>
  </si>
  <si>
    <t>carmelglen KS Jackie</t>
  </si>
  <si>
    <t>23/6/23</t>
  </si>
  <si>
    <t>carmelglen gentle jeline</t>
  </si>
  <si>
    <t>kauri sterling</t>
  </si>
  <si>
    <t>Andrew thomson</t>
  </si>
  <si>
    <t>DHWT-18-28</t>
  </si>
  <si>
    <t>Pukekaraka Dist Marsha</t>
  </si>
  <si>
    <t>25/8/2018</t>
  </si>
  <si>
    <t>Pukekaraka Bdete Marsha</t>
  </si>
  <si>
    <t>Family-Af-Ayr distinction</t>
  </si>
  <si>
    <t>CCDQG-23-601</t>
  </si>
  <si>
    <t>Hiwinui Honey Alliance</t>
  </si>
  <si>
    <t>Hiwinui Honey-Bee</t>
  </si>
  <si>
    <t>St Andrew Alliance</t>
  </si>
  <si>
    <t>Anja Wood</t>
  </si>
  <si>
    <t>CNHK-22-30</t>
  </si>
  <si>
    <t>CARSE-O-FERN HOTLINE JILL</t>
  </si>
  <si>
    <t>1.8.22</t>
  </si>
  <si>
    <t>CARSE-O-FERN BARDO JILL</t>
  </si>
  <si>
    <t xml:space="preserve">PEAK HOTLINE </t>
  </si>
  <si>
    <t>Annie gill</t>
  </si>
  <si>
    <t>CNKH-23-40</t>
  </si>
  <si>
    <t xml:space="preserve">PITSTONE LAMBDA AVA </t>
  </si>
  <si>
    <t>1.8.23</t>
  </si>
  <si>
    <t xml:space="preserve">PUKEKARAKA DOORMAN AVA </t>
  </si>
  <si>
    <t xml:space="preserve">DELTA LAMBDA </t>
  </si>
  <si>
    <t>CNKH-</t>
  </si>
  <si>
    <t>Ferdon Tatoo Polly</t>
  </si>
  <si>
    <t>Ferdon Fever Polly</t>
  </si>
  <si>
    <t>Annie Gill</t>
  </si>
  <si>
    <t>BGNV-23-173</t>
  </si>
  <si>
    <t>Argyll Alfie Raspberry</t>
  </si>
  <si>
    <t>Te Awhata F's Ral</t>
  </si>
  <si>
    <t>Argyll Lot Alfie</t>
  </si>
  <si>
    <t>Bourke / Langlands</t>
  </si>
  <si>
    <t>BGNV-20-178</t>
  </si>
  <si>
    <t>Argyll Kingsire Star</t>
  </si>
  <si>
    <t>Argyll Raney Silky</t>
  </si>
  <si>
    <t>Bear-Ayr Distinct Kingsire</t>
  </si>
  <si>
    <t>CVXD-19-9</t>
  </si>
  <si>
    <t>Argyll Kingsire Deb</t>
  </si>
  <si>
    <t>Te Awhata T L Debes</t>
  </si>
  <si>
    <t>BGNV-21-94</t>
  </si>
  <si>
    <t>Argyll Sidekick Twitter</t>
  </si>
  <si>
    <t>Makuri Hawk Twitter</t>
  </si>
  <si>
    <t>Walnutlawn Sidekick</t>
  </si>
  <si>
    <t>BGNV-22-166</t>
  </si>
  <si>
    <t>Argyll Alfie Charlotte</t>
  </si>
  <si>
    <t>Te Awhata Bur Charlotte</t>
  </si>
  <si>
    <t>BGNV-22-171</t>
  </si>
  <si>
    <t>Argyll Alfie Starlight</t>
  </si>
  <si>
    <t>QQTX-22-58</t>
  </si>
  <si>
    <t>Swissmade F Pixie</t>
  </si>
  <si>
    <t>Swissmade Les Piper</t>
  </si>
  <si>
    <t>Brown Heaven R Famous</t>
  </si>
  <si>
    <t>BGNV-23-169</t>
  </si>
  <si>
    <t>Argyll Bashful Love Lola</t>
  </si>
  <si>
    <t>Brookbora PGRS Chrome Love Lies</t>
  </si>
  <si>
    <t>Kings Ville Basful</t>
  </si>
  <si>
    <t>Sienna Bourke</t>
  </si>
  <si>
    <t>BGNV-23-170</t>
  </si>
  <si>
    <t>Argyll Bashful Love Lies</t>
  </si>
  <si>
    <t>Hilary Vanner</t>
  </si>
  <si>
    <t>BGNV-23-171</t>
  </si>
  <si>
    <t>Argyll Bashful Loves Lily</t>
  </si>
  <si>
    <t>Katie Starr</t>
  </si>
  <si>
    <t>BGNV-23-174</t>
  </si>
  <si>
    <t>Argyll Lambda Roxy</t>
  </si>
  <si>
    <t>Argyll Doc Rebel</t>
  </si>
  <si>
    <t>Farnear Delta-Lambda- ET</t>
  </si>
  <si>
    <t>Fergus Bourke</t>
  </si>
  <si>
    <t>BGNV-22-165</t>
  </si>
  <si>
    <t>Argyll Candy Apple</t>
  </si>
  <si>
    <t>Te Awhata Koop Candy</t>
  </si>
  <si>
    <t>Rapid Bay Black Apple</t>
  </si>
  <si>
    <t>KYPH-23-86</t>
  </si>
  <si>
    <t>Maunga View Rage Loki-Red</t>
  </si>
  <si>
    <t>Fusion Diamond Locket-Red</t>
  </si>
  <si>
    <t>Ri-Val-Re Rager-Red-ET</t>
  </si>
  <si>
    <t>Lacey Taylor</t>
  </si>
  <si>
    <t>FBBM-23-43</t>
  </si>
  <si>
    <t>Brookview Ruling K Lagoon</t>
  </si>
  <si>
    <t>Brookview Ding Dong Smash</t>
  </si>
  <si>
    <t>Brookview Genetics</t>
  </si>
  <si>
    <t>FBBM-23-66</t>
  </si>
  <si>
    <t>Brookview Bur L Sercret</t>
  </si>
  <si>
    <t xml:space="preserve">Rosemoor Spark </t>
  </si>
  <si>
    <t>FBBM-14-31</t>
  </si>
  <si>
    <t>Brookview Beer Secrecy</t>
  </si>
  <si>
    <t>Brookview Spars Secrecy</t>
  </si>
  <si>
    <t>Terrace Bank Free Beer</t>
  </si>
  <si>
    <t>FBBM-18-83</t>
  </si>
  <si>
    <t>Brookview Vinces Honda</t>
  </si>
  <si>
    <t>28/8/18</t>
  </si>
  <si>
    <t>Brookview Free Honda</t>
  </si>
  <si>
    <t>Stenvale Secret Vince</t>
  </si>
  <si>
    <t>FBBM-20-88</t>
  </si>
  <si>
    <t>Brookview Big Flame</t>
  </si>
  <si>
    <t>Brookview Bur Flame</t>
  </si>
  <si>
    <t>Marbrae Bigtime</t>
  </si>
  <si>
    <t>FBBM-19-98</t>
  </si>
  <si>
    <t>Brookview Flash Chianti</t>
  </si>
  <si>
    <t>15/9/19</t>
  </si>
  <si>
    <t>Brookview Nex Chianti</t>
  </si>
  <si>
    <t>Rosemoor Spark</t>
  </si>
  <si>
    <t>FBBM-21-91</t>
  </si>
  <si>
    <t>Brookview Ruling Sakkarah</t>
  </si>
  <si>
    <t>24/8/21</t>
  </si>
  <si>
    <t>Brookview Po Sakkarah</t>
  </si>
  <si>
    <t>Ruisseau Clair Amarula</t>
  </si>
  <si>
    <t>FBBM-21-108</t>
  </si>
  <si>
    <t>Combined Breeds</t>
  </si>
  <si>
    <t xml:space="preserve">Brookview Carter I C </t>
  </si>
  <si>
    <t>Brookview Lester I C S1B</t>
  </si>
  <si>
    <t>Voelkers TD Carter</t>
  </si>
  <si>
    <t>FVBD-19-3</t>
  </si>
  <si>
    <t>Stenvale Burs Jem</t>
  </si>
  <si>
    <t>Brookview Maxi Jemini</t>
  </si>
  <si>
    <t>Burdette</t>
  </si>
  <si>
    <t>Jamie Baxter</t>
  </si>
  <si>
    <t>FVBD-21-16</t>
  </si>
  <si>
    <t>FBBM-22-48</t>
  </si>
  <si>
    <t xml:space="preserve">Brookview Jane Dream </t>
  </si>
  <si>
    <t>20/8/22</t>
  </si>
  <si>
    <t>Brookview Dreamin Blu</t>
  </si>
  <si>
    <t>Misyl Tarzan</t>
  </si>
  <si>
    <t>FBBM-22-4</t>
  </si>
  <si>
    <t>Simplee Smashin Flame</t>
  </si>
  <si>
    <t>31/7/22</t>
  </si>
  <si>
    <t>Gabby Steiner/ Karen Feek</t>
  </si>
  <si>
    <t>FBBM-22-31</t>
  </si>
  <si>
    <t>Brookview Eli Ella</t>
  </si>
  <si>
    <t>15/8/22</t>
  </si>
  <si>
    <t>Brookview TD Ella S1B</t>
  </si>
  <si>
    <t>Giacomini Elisium</t>
  </si>
  <si>
    <t>KGHT22-47</t>
  </si>
  <si>
    <t>Fynreath Acc Duchess ET</t>
  </si>
  <si>
    <t>Fynreath Joel Duchess ET</t>
  </si>
  <si>
    <t>Avonlea Chocochip ET</t>
  </si>
  <si>
    <t>Sarah Malcom</t>
  </si>
  <si>
    <t>FVBD-22-10</t>
  </si>
  <si>
    <t>Shardville Pars Pop S3A</t>
  </si>
  <si>
    <t>Shardville Popstar S2A</t>
  </si>
  <si>
    <t>Woodland View Pardner</t>
  </si>
  <si>
    <t>Baxter Family</t>
  </si>
  <si>
    <t>FVBD-22-25</t>
  </si>
  <si>
    <t xml:space="preserve">Shardville Tarz Ice </t>
  </si>
  <si>
    <t>Shardville Burs Ice S3A</t>
  </si>
  <si>
    <t>FBBM-23-74</t>
  </si>
  <si>
    <t>Brookview High Secret</t>
  </si>
  <si>
    <t>Brookview Kiss BK Secret</t>
  </si>
  <si>
    <t>Plein Soleil Highgear</t>
  </si>
  <si>
    <t>FBBM-23-23</t>
  </si>
  <si>
    <t>Brookview Pets Lucent</t>
  </si>
  <si>
    <t>Brookview Free Lucent</t>
  </si>
  <si>
    <t>Thornton Park Pets Expres</t>
  </si>
  <si>
    <t>FBBM-23-29</t>
  </si>
  <si>
    <t>Brookview Sals Irma</t>
  </si>
  <si>
    <t xml:space="preserve">Brookview St Irma </t>
  </si>
  <si>
    <t>Brookview Salvidor</t>
  </si>
  <si>
    <t>FBBM-22-49</t>
  </si>
  <si>
    <t xml:space="preserve">Brookview Vimo Soleil </t>
  </si>
  <si>
    <t>Brookview Jams Soleil</t>
  </si>
  <si>
    <t>Vr Stakkehave Viljar Vimo</t>
  </si>
  <si>
    <t>Gabby Steiner</t>
  </si>
  <si>
    <t>FVBD-23-2</t>
  </si>
  <si>
    <t>Stenvale Burs Star</t>
  </si>
  <si>
    <t xml:space="preserve">Te Awhata Goldstream </t>
  </si>
  <si>
    <t>FVBD-23-10</t>
  </si>
  <si>
    <t>Stenvale Burs Jemini</t>
  </si>
  <si>
    <t>JBHD-22-1152</t>
  </si>
  <si>
    <t>Rangeview Var Mattie</t>
  </si>
  <si>
    <t>Rangeview Blue Mattie</t>
  </si>
  <si>
    <t>Vr Viking Viljar Vario</t>
  </si>
  <si>
    <t>Beauly</t>
  </si>
  <si>
    <t>JBHD-23-822</t>
  </si>
  <si>
    <t>Beauly Timeless Queen</t>
  </si>
  <si>
    <t>Iwa Qantas 15-111</t>
  </si>
  <si>
    <t>De La Plaine Timing ET</t>
  </si>
  <si>
    <t>JBHD-23-820</t>
  </si>
  <si>
    <t>Beauly Super Sox</t>
  </si>
  <si>
    <t>Brookview Vario Sox</t>
  </si>
  <si>
    <t>Iwa Super Sonic</t>
  </si>
  <si>
    <t>BWMM-17-418</t>
  </si>
  <si>
    <t>Glenalla Links Clover</t>
  </si>
  <si>
    <t>Glenalla Deans Calm</t>
  </si>
  <si>
    <t>Carrondale Bstone Link</t>
  </si>
  <si>
    <t>Charbelle Farms</t>
  </si>
  <si>
    <t>RJG-20-18</t>
  </si>
  <si>
    <t>Charbelle Tatoo Pearl</t>
  </si>
  <si>
    <t>Charbelle MWB Prancer</t>
  </si>
  <si>
    <t>RJG-19-8</t>
  </si>
  <si>
    <t>Charbelle Tatoo Pix</t>
  </si>
  <si>
    <t>RJG-23-30</t>
  </si>
  <si>
    <t>Charbelle Luster Pixie Dust</t>
  </si>
  <si>
    <t>Charbelle Doc Pixie</t>
  </si>
  <si>
    <t>Cherry Lily Luster P</t>
  </si>
  <si>
    <t>RJG-23-26</t>
  </si>
  <si>
    <t>Charbelle Parfect Cherry</t>
  </si>
  <si>
    <t>Charbelle Callen Cricket</t>
  </si>
  <si>
    <t>Siemers Rengd Parfect</t>
  </si>
  <si>
    <t>Henry Scherer</t>
  </si>
  <si>
    <t>LNCY-22-19</t>
  </si>
  <si>
    <t>Sherborne Kama Dash</t>
  </si>
  <si>
    <t>Sherborne Chrome Darcy</t>
  </si>
  <si>
    <t>Black Label Thrashing Kamakazi</t>
  </si>
  <si>
    <t>Archer Scherer</t>
  </si>
  <si>
    <t>RJG-22-18</t>
  </si>
  <si>
    <t>Charbelle Cadillac Pearla</t>
  </si>
  <si>
    <t>Kings Ransom D Cadillac</t>
  </si>
  <si>
    <t>Gabrielle Scherer</t>
  </si>
  <si>
    <t>LNCY-23-1</t>
  </si>
  <si>
    <t>Sherborne Casino Dice</t>
  </si>
  <si>
    <t>Sherborne Sum Dazzle</t>
  </si>
  <si>
    <t>Elliots Regency Casino</t>
  </si>
  <si>
    <t>Charlie Scherer</t>
  </si>
  <si>
    <t>RJG-23-39</t>
  </si>
  <si>
    <t>Charbelle Luster Fizzy</t>
  </si>
  <si>
    <t>Charbelle Planet Fear</t>
  </si>
  <si>
    <t>Cherry Lily Zip Luster P</t>
  </si>
  <si>
    <t>DHWT-18-32</t>
  </si>
  <si>
    <t>Pukekaraka Distinct Memo</t>
  </si>
  <si>
    <t>Pukekaraka Dreamer Memo</t>
  </si>
  <si>
    <t>Family-Af-Ayr Distinction</t>
  </si>
  <si>
    <t xml:space="preserve">D &amp; R Simons </t>
  </si>
  <si>
    <t>RVGD-21-15</t>
  </si>
  <si>
    <t>Mossy TSB Sheba -ET</t>
  </si>
  <si>
    <t>Premier Gentle Sheba</t>
  </si>
  <si>
    <t>Palmyra TriStar Burdette ET</t>
  </si>
  <si>
    <t>RVGD-22-18</t>
  </si>
  <si>
    <t>Mossy AA Great Alice</t>
  </si>
  <si>
    <t>Kiteroa Bonny Greatstar</t>
  </si>
  <si>
    <t>RVGD-22-22</t>
  </si>
  <si>
    <t>Mossy Gentle Elizabeth - ET</t>
  </si>
  <si>
    <t>Southwind DW Queenas</t>
  </si>
  <si>
    <t>Duo Star Gentlemen</t>
  </si>
  <si>
    <t>RVGD-23-50</t>
  </si>
  <si>
    <t>Mossy TSB Nickel</t>
  </si>
  <si>
    <t>Larkspur AA Nectar</t>
  </si>
  <si>
    <t>RVGD-23-61</t>
  </si>
  <si>
    <t>Copperhill Jedi Sage</t>
  </si>
  <si>
    <t>Oliver Woods Sandy S1s</t>
  </si>
  <si>
    <t>Glencliffe Jp Jedi</t>
  </si>
  <si>
    <t>RVGD-23-51</t>
  </si>
  <si>
    <t>Mossy Rula Emanuel</t>
  </si>
  <si>
    <t>Premier Lj Emanuel</t>
  </si>
  <si>
    <t>Ruisseau Clair Amarula - ET</t>
  </si>
  <si>
    <t>RVDG-23-18</t>
  </si>
  <si>
    <t>Mossy White Candy - ET</t>
  </si>
  <si>
    <t>Valendale Kingsire Clove</t>
  </si>
  <si>
    <t>Haydale White Willow</t>
  </si>
  <si>
    <t>MYPN-22-136</t>
  </si>
  <si>
    <t>Larkspur Highgear Drifter</t>
  </si>
  <si>
    <t>Pukekaraka Dream Dazzle</t>
  </si>
  <si>
    <t>Dylan Beardmore</t>
  </si>
  <si>
    <t>CNHK-23-31</t>
  </si>
  <si>
    <t>Carse-O-Fern Showtime Grace</t>
  </si>
  <si>
    <t>Carse-O-Fern Fever Given</t>
  </si>
  <si>
    <t>ABS Jacobs Showtime</t>
  </si>
  <si>
    <t>Ellen Sands</t>
  </si>
  <si>
    <t>TJMG-23-5</t>
  </si>
  <si>
    <t>Finally Sierras Le Magic</t>
  </si>
  <si>
    <t>Busybrook Unix Sierra</t>
  </si>
  <si>
    <t>Comestar LeMagic</t>
  </si>
  <si>
    <t>Finally Farms</t>
  </si>
  <si>
    <t>TJMG-23-6</t>
  </si>
  <si>
    <t>Frontier Lusters Leeza P</t>
  </si>
  <si>
    <t>Frontier Lambda Leeza</t>
  </si>
  <si>
    <t>Cherry-Lily Zip Luster-P-ET</t>
  </si>
  <si>
    <t>Tyla Young</t>
  </si>
  <si>
    <t>TJMG-23-7</t>
  </si>
  <si>
    <t>Finally Eyecandy Elayne</t>
  </si>
  <si>
    <t>Finally Kingdoc Layne-ET</t>
  </si>
  <si>
    <t>Mb-Luckylady Eye Candy-ET</t>
  </si>
  <si>
    <t>Finally Farms Limited</t>
  </si>
  <si>
    <t>CBHF 23-1</t>
  </si>
  <si>
    <t>Findowrie Ed Rama</t>
  </si>
  <si>
    <t>Findowrie Eric Rama</t>
  </si>
  <si>
    <t>Findowrie Rager Ed-P-Red</t>
  </si>
  <si>
    <t>Findowrie Farm</t>
  </si>
  <si>
    <t>CBHF 22-29</t>
  </si>
  <si>
    <t xml:space="preserve">Findowrie Rager Elma-Red </t>
  </si>
  <si>
    <t>Findowrie Devour Elma-Red</t>
  </si>
  <si>
    <t>Ri-Val-Re Rager-Red-Et</t>
  </si>
  <si>
    <t>CBHF 23-16</t>
  </si>
  <si>
    <t>Findowrie Luster Viv</t>
  </si>
  <si>
    <t>Findowrie Fever Viv</t>
  </si>
  <si>
    <t>Cherry-lily Zip Luster-P-Et</t>
  </si>
  <si>
    <t xml:space="preserve">George Cunliffe </t>
  </si>
  <si>
    <t>CBHF 23-36</t>
  </si>
  <si>
    <t>Findowrie IAR Gail-Red</t>
  </si>
  <si>
    <t>Findowrie Rager Gail-Red</t>
  </si>
  <si>
    <t xml:space="preserve">SJK I Am Red Pp </t>
  </si>
  <si>
    <t xml:space="preserve">Grier Cunliffe </t>
  </si>
  <si>
    <t>DQBL-21-1</t>
  </si>
  <si>
    <t>Allandale Viral Thea</t>
  </si>
  <si>
    <t>Allandale Colton Tessa</t>
  </si>
  <si>
    <t>Bushlea Pn Viral</t>
  </si>
  <si>
    <t>Fowlie Family</t>
  </si>
  <si>
    <t>KGHT-20-33</t>
  </si>
  <si>
    <t>Fynreath Fc Avageline</t>
  </si>
  <si>
    <t>Fynreath Rv Avageline</t>
  </si>
  <si>
    <t>Fynreath Colton Chaos</t>
  </si>
  <si>
    <t>KGHT-20-46</t>
  </si>
  <si>
    <t>Fynreath Tequila Cuddle</t>
  </si>
  <si>
    <t>Fynreath Ks Cuddle</t>
  </si>
  <si>
    <t>Tower Vue Prime Tequila</t>
  </si>
  <si>
    <t>GMBR-20-10</t>
  </si>
  <si>
    <t>Busybrook Unix Mudpile</t>
  </si>
  <si>
    <t>Knonaudale Mudpile</t>
  </si>
  <si>
    <t>Croteau Lesperron Unix</t>
  </si>
  <si>
    <t>Andrew Reyland</t>
  </si>
  <si>
    <t>KGHT-19-28</t>
  </si>
  <si>
    <t>Fynreath Rvc Sunshine</t>
  </si>
  <si>
    <t>Fynreath Sed Sunshine</t>
  </si>
  <si>
    <t>River Valley Cece Choice</t>
  </si>
  <si>
    <t>LRLM-19-8</t>
  </si>
  <si>
    <t>Raetea Rubicom Debbie</t>
  </si>
  <si>
    <t>Sunshine Burs Debbie</t>
  </si>
  <si>
    <t>Des Coteaux Rubicom ET</t>
  </si>
  <si>
    <t>KGHT-18-42</t>
  </si>
  <si>
    <t>Fynreath Vtorious Velvet</t>
  </si>
  <si>
    <t>Ferdon Brc Velvet ET</t>
  </si>
  <si>
    <t>River Valley Victorious ET</t>
  </si>
  <si>
    <t>KGHT-17-34</t>
  </si>
  <si>
    <t>Fynreath Mavrick Cuddle</t>
  </si>
  <si>
    <t>Fynreath Ontime Cuddle ET</t>
  </si>
  <si>
    <t>Bushlea Maverick 2</t>
  </si>
  <si>
    <t>KGHT-23-42</t>
  </si>
  <si>
    <t>Fynreath Casino Olive</t>
  </si>
  <si>
    <t>Denson Dale Sun Olive</t>
  </si>
  <si>
    <t>Elliots Regency Casino ET</t>
  </si>
  <si>
    <t>KGHT-23-48</t>
  </si>
  <si>
    <t>Fynreath Candy Lisamaree</t>
  </si>
  <si>
    <t>Full-On Crush Lisamaree ET</t>
  </si>
  <si>
    <t>Mb-Luckylady Eye Candy ET</t>
  </si>
  <si>
    <t>Margaret Kruger</t>
  </si>
  <si>
    <t>KGHT-23-2</t>
  </si>
  <si>
    <t>Fynreath Askn Apples</t>
  </si>
  <si>
    <t>Fynreath Frun Apples</t>
  </si>
  <si>
    <t>Brookbora Valentino Askn</t>
  </si>
  <si>
    <t>Lily Fowlie</t>
  </si>
  <si>
    <t>KGHT-23-4</t>
  </si>
  <si>
    <t>Fynreath Choco Camila ET</t>
  </si>
  <si>
    <t>Fynreath Colton Camila</t>
  </si>
  <si>
    <t>Avonlea Chocochip Camila</t>
  </si>
  <si>
    <t>Ava Fowlie</t>
  </si>
  <si>
    <t>KGHT-23-50</t>
  </si>
  <si>
    <t>Fynreath Valenton Diana</t>
  </si>
  <si>
    <t>Denson Dale Valenton ET</t>
  </si>
  <si>
    <t>KGHT-23-9</t>
  </si>
  <si>
    <t>Fynreath Ferdinand Magic</t>
  </si>
  <si>
    <t>Fynreath Frontrun Magic</t>
  </si>
  <si>
    <t>Lightning Ridge Ferdinand 7783</t>
  </si>
  <si>
    <t>Chanelle Fowlie</t>
  </si>
  <si>
    <t>KGHT-23-18</t>
  </si>
  <si>
    <t>Fynreath Moonlight Venus</t>
  </si>
  <si>
    <t>Denson Dale Victory Venus</t>
  </si>
  <si>
    <t>Lencrest Moonlight</t>
  </si>
  <si>
    <t>Ella Harris</t>
  </si>
  <si>
    <t>KGHT-23-49</t>
  </si>
  <si>
    <t>Fynreath Victor Vestry</t>
  </si>
  <si>
    <t>Denson Dale Valen Vestry</t>
  </si>
  <si>
    <t>Denson Dale Van Victor ET</t>
  </si>
  <si>
    <t>Jack Kelly</t>
  </si>
  <si>
    <t>MYPN-23-8</t>
  </si>
  <si>
    <t>Fusion Thunder Electra</t>
  </si>
  <si>
    <t>Fusion Planet Emileen</t>
  </si>
  <si>
    <t>Blondin Thunder Storm</t>
  </si>
  <si>
    <t>Fusion Genetics</t>
  </si>
  <si>
    <t>MYPN-23-37</t>
  </si>
  <si>
    <t>Fusion Windbrook May</t>
  </si>
  <si>
    <t>Fantastic Solomon Mandy</t>
  </si>
  <si>
    <t>Gilette Windbrook</t>
  </si>
  <si>
    <t>MYPN-23-45</t>
  </si>
  <si>
    <t>Fusion Tatoo Lexa</t>
  </si>
  <si>
    <t>Larkspur Lauthority Lexi</t>
  </si>
  <si>
    <t>Rwyn 21/6</t>
  </si>
  <si>
    <t xml:space="preserve">Imaginayr tsb Lexie </t>
  </si>
  <si>
    <t>Brookview Freeby D Lady</t>
  </si>
  <si>
    <t>Reagan Kelly</t>
  </si>
  <si>
    <t>Rwyn 21/7</t>
  </si>
  <si>
    <t>Imaginayr tsb latte</t>
  </si>
  <si>
    <t>21 /7/2021</t>
  </si>
  <si>
    <t>Gemma kelly</t>
  </si>
  <si>
    <t>Rwyn 20/29</t>
  </si>
  <si>
    <t>Imaginayr king millie</t>
  </si>
  <si>
    <t>16/7/20</t>
  </si>
  <si>
    <t>Imaginayr Tsb millie</t>
  </si>
  <si>
    <t>Reagan kelly</t>
  </si>
  <si>
    <t>FBBM 18/62</t>
  </si>
  <si>
    <t>Brookview yankee BK Secret</t>
  </si>
  <si>
    <t>18/8/18</t>
  </si>
  <si>
    <t>Brookview El Bk secret</t>
  </si>
  <si>
    <t>Guimond Yankee</t>
  </si>
  <si>
    <t>Rwyn 22/48</t>
  </si>
  <si>
    <t>Imaginayr sweetrush</t>
  </si>
  <si>
    <t>20/7/22</t>
  </si>
  <si>
    <t>Brookview free sweets</t>
  </si>
  <si>
    <t>Palmyra Ruth's Rushmore-Et</t>
  </si>
  <si>
    <t>Rwyn 22/15</t>
  </si>
  <si>
    <t>Imagin Java Amy</t>
  </si>
  <si>
    <t>24/6/22</t>
  </si>
  <si>
    <t>Keslie lightning Adelle</t>
  </si>
  <si>
    <t xml:space="preserve">Java </t>
  </si>
  <si>
    <t>Rwyn wwri</t>
  </si>
  <si>
    <t>Imaginayr sweet rush</t>
  </si>
  <si>
    <t>brookveiw free sweets</t>
  </si>
  <si>
    <t>rushmore</t>
  </si>
  <si>
    <t>reagan kelly</t>
  </si>
  <si>
    <t>JJLH-17-112</t>
  </si>
  <si>
    <t>Fairview Bmer Licorice ET</t>
  </si>
  <si>
    <t>MS Doorman Lively-ET</t>
  </si>
  <si>
    <t>Pol Butte MC Beemer-ET</t>
  </si>
  <si>
    <t>Fairview Holsteins</t>
  </si>
  <si>
    <t>JJLH-22-71</t>
  </si>
  <si>
    <t>Fairview Wm Paul Cara</t>
  </si>
  <si>
    <t>Fairview Licorice Carla</t>
  </si>
  <si>
    <t>Fairview WM Paul</t>
  </si>
  <si>
    <t>JJLH-17-61</t>
  </si>
  <si>
    <t>Fairview Licorice Penny R</t>
  </si>
  <si>
    <t>Fairview Advent R Peny- RD</t>
  </si>
  <si>
    <t>Fairview Wind Licorice- ET</t>
  </si>
  <si>
    <t>BWMM-21-95</t>
  </si>
  <si>
    <t>Glenalla Skyclass Jess</t>
  </si>
  <si>
    <t>Glenalla Magnet Jess</t>
  </si>
  <si>
    <t>Perkins Skyclass- ET</t>
  </si>
  <si>
    <t>Gilbert Family</t>
  </si>
  <si>
    <t>BWMM-21-132</t>
  </si>
  <si>
    <t>Glenalla Madison Ivy</t>
  </si>
  <si>
    <t>Glenalla Joel Madison</t>
  </si>
  <si>
    <t>Bushlea PN Viral</t>
  </si>
  <si>
    <t>Gilbert Family and Megan Thomas</t>
  </si>
  <si>
    <t>BWMM-21-35</t>
  </si>
  <si>
    <t>Snowfed CinderD Toni</t>
  </si>
  <si>
    <t>Snowfed Legend Toni</t>
  </si>
  <si>
    <t>KH Cinderdoor- ET</t>
  </si>
  <si>
    <t>BWMM-22-144</t>
  </si>
  <si>
    <t>Glenalla Viral Milly</t>
  </si>
  <si>
    <t>Glenalla Black Millie</t>
  </si>
  <si>
    <t>Gilbert Family and Brad Seager</t>
  </si>
  <si>
    <t>BWMM-22-174</t>
  </si>
  <si>
    <t>Glenalla Moonlight Roast</t>
  </si>
  <si>
    <t>Glenalla Fizz Rose- ET</t>
  </si>
  <si>
    <t>BWMM-22-23</t>
  </si>
  <si>
    <t>Glenalla Victory Trick</t>
  </si>
  <si>
    <t>Glenalla Links Tara</t>
  </si>
  <si>
    <t>River Valley Victorious- ET</t>
  </si>
  <si>
    <t>BWMM-23-5</t>
  </si>
  <si>
    <t>Snowfed Tatoo Mel</t>
  </si>
  <si>
    <t>Snowfed Solomon Mel</t>
  </si>
  <si>
    <t>Duckett Crush Tatoo - ET</t>
  </si>
  <si>
    <t>DHWT-14-5</t>
  </si>
  <si>
    <t>Pukekaraka Elle Delila</t>
  </si>
  <si>
    <t>Pukekaraka Aurel Dell</t>
  </si>
  <si>
    <t>Palmyra Tri Star Burdette</t>
  </si>
  <si>
    <t>RJNP-19-256</t>
  </si>
  <si>
    <t>Glenalla Changeup Kiki</t>
  </si>
  <si>
    <t>Glenalla Mays Koko</t>
  </si>
  <si>
    <t>River Valley Charley Change Up</t>
  </si>
  <si>
    <t>RJNP-19-111</t>
  </si>
  <si>
    <t>Glenalla VIP Freyja P</t>
  </si>
  <si>
    <t>Glenalla Clip Frisky P</t>
  </si>
  <si>
    <t xml:space="preserve">River Valley Venus VIP </t>
  </si>
  <si>
    <t>RJNP-20-60</t>
  </si>
  <si>
    <t>Glenalla Casino Brandy</t>
  </si>
  <si>
    <t>Glenalla Brandy Snaps</t>
  </si>
  <si>
    <t>Elliots Regency Casino- ET</t>
  </si>
  <si>
    <t>HYYN-20-14</t>
  </si>
  <si>
    <t>Rock View Unix Best</t>
  </si>
  <si>
    <t>Rock View Slade Babe</t>
  </si>
  <si>
    <t>RJNP-22-314</t>
  </si>
  <si>
    <t>Glenalla Blackstone Comet</t>
  </si>
  <si>
    <t>Glenalla Veronica</t>
  </si>
  <si>
    <t>QWFF-23-1</t>
  </si>
  <si>
    <t>Aspire Lucky Kiss</t>
  </si>
  <si>
    <t>Aspire Gold Kaylani</t>
  </si>
  <si>
    <t>Farnear Delta-Lambda</t>
  </si>
  <si>
    <t>Zoe Botha</t>
  </si>
  <si>
    <t>QWFF-23-2</t>
  </si>
  <si>
    <t>Aspire High Glamour</t>
  </si>
  <si>
    <t>Aspire Stormi Glamour</t>
  </si>
  <si>
    <t>QWFF-23-8</t>
  </si>
  <si>
    <t>Aspire Sidekick Khaleesi</t>
  </si>
  <si>
    <t>Aspire Loving Khaleesi</t>
  </si>
  <si>
    <t>RJG-22-31</t>
  </si>
  <si>
    <t>Charbelle Reagan Nelly</t>
  </si>
  <si>
    <t>Bowenlea PTB Nadine</t>
  </si>
  <si>
    <t>palmyra Berkely Reagan</t>
  </si>
  <si>
    <t>Hannah Nicholson</t>
  </si>
  <si>
    <t>MVV-23-4</t>
  </si>
  <si>
    <t>Kiteroa Bo Petraa</t>
  </si>
  <si>
    <t xml:space="preserve">Kiteroa Bo Prowaltz </t>
  </si>
  <si>
    <t>Kiteroa cream Priority ET</t>
  </si>
  <si>
    <t>FVBD-23-28</t>
  </si>
  <si>
    <t>Stenvale LA Pippa</t>
  </si>
  <si>
    <t>Stenvale Spark Pippa</t>
  </si>
  <si>
    <t>PQPP-22-6</t>
  </si>
  <si>
    <t>Sunstyle Mirand Cassie P</t>
  </si>
  <si>
    <t>Brookview Condefem</t>
  </si>
  <si>
    <t>Coomboona Zipit Mirand-Imp-Et</t>
  </si>
  <si>
    <t>Jacoba Gread</t>
  </si>
  <si>
    <t>PQPP-22-58</t>
  </si>
  <si>
    <t>Heavenly Rubi Jude</t>
  </si>
  <si>
    <t>Premier Oblique Judy</t>
  </si>
  <si>
    <t>FBBM-23-46</t>
  </si>
  <si>
    <t>Brookview B Vimo Secret</t>
  </si>
  <si>
    <t>Brookview Vicks BK Secret</t>
  </si>
  <si>
    <t>MVV-23-37</t>
  </si>
  <si>
    <t>Kiteroa Jazzicom</t>
  </si>
  <si>
    <t>Kiteroa Jacoba</t>
  </si>
  <si>
    <t>Kiteroa Cream Arubicom</t>
  </si>
  <si>
    <t>PQPP-23-70</t>
  </si>
  <si>
    <t>Combined Breed</t>
  </si>
  <si>
    <t>Xcead Delta Sunny P</t>
  </si>
  <si>
    <t>Westell Carbo Sully S1S</t>
  </si>
  <si>
    <t>Northbrook Delta S1S</t>
  </si>
  <si>
    <t>Xavier Gread</t>
  </si>
  <si>
    <t>CNHK-23-9</t>
  </si>
  <si>
    <t>Carse-O Fern Puertorico Peep</t>
  </si>
  <si>
    <t>Carse-O Fern Ein Peake</t>
  </si>
  <si>
    <t>Progenesis Puertorico</t>
  </si>
  <si>
    <t>Hollie Fulton</t>
  </si>
  <si>
    <t>DQBL-22-31</t>
  </si>
  <si>
    <t>kuku Choco Nadia</t>
  </si>
  <si>
    <t>16-08-2022</t>
  </si>
  <si>
    <t>Kuku Thor Nadene</t>
  </si>
  <si>
    <t>Avonlea Chocochip Et</t>
  </si>
  <si>
    <t xml:space="preserve"> Horn Genetics </t>
  </si>
  <si>
    <t>DQBL-21-41</t>
  </si>
  <si>
    <t>Kuku Chrome Lady Bird</t>
  </si>
  <si>
    <t>17-08-2021</t>
  </si>
  <si>
    <t>Kuku Tbone Ladylike</t>
  </si>
  <si>
    <t>River Valley Cece Chrome-Et</t>
  </si>
  <si>
    <t>Horn Genetics</t>
  </si>
  <si>
    <t>DQBL-20-95</t>
  </si>
  <si>
    <t>Allandale Vic Bambie</t>
  </si>
  <si>
    <t>22-09-2020</t>
  </si>
  <si>
    <t>Allandale Van Bam</t>
  </si>
  <si>
    <t>River Valley Victorious-Et</t>
  </si>
  <si>
    <t>DQBL-20-66</t>
  </si>
  <si>
    <t>Kuku Vic Precious</t>
  </si>
  <si>
    <t>25-08-2020</t>
  </si>
  <si>
    <t>Kuku Tbone Princess</t>
  </si>
  <si>
    <t>PYGT-19-3</t>
  </si>
  <si>
    <t>Ypres Chrome Alice</t>
  </si>
  <si>
    <t>18-08-2019</t>
  </si>
  <si>
    <t>Kuku Tequila Alice</t>
  </si>
  <si>
    <t>DQBL-18-27</t>
  </si>
  <si>
    <t>Allandale Tbone Lassette</t>
  </si>
  <si>
    <t>14-08-2018</t>
  </si>
  <si>
    <t>Allandale Val Lassie</t>
  </si>
  <si>
    <t>Riches Jace Tbone A364</t>
  </si>
  <si>
    <t>DQBL-17-2</t>
  </si>
  <si>
    <t>Allandale Tbone Quintet</t>
  </si>
  <si>
    <t>31-07-2017</t>
  </si>
  <si>
    <t>Allandale Celeb Qintet</t>
  </si>
  <si>
    <t>DQBL-16-54</t>
  </si>
  <si>
    <t>Kuku Van Gemmah</t>
  </si>
  <si>
    <t>21-08-2016</t>
  </si>
  <si>
    <t>Kuku Comericas Gemmer</t>
  </si>
  <si>
    <t>Pannoo Abe Vanahlem</t>
  </si>
  <si>
    <t>DQBL-14-81</t>
  </si>
  <si>
    <t>Kuku Tbone Leila</t>
  </si>
  <si>
    <t>Kuku Blkstone Leila</t>
  </si>
  <si>
    <t>BFYY-12-18</t>
  </si>
  <si>
    <t>Co-Coch Fremont Roxy-ET</t>
  </si>
  <si>
    <t>Shoremar Can Rose-Red-ET</t>
  </si>
  <si>
    <t>Duckett-Sa Fremont</t>
  </si>
  <si>
    <t>Hukaview Holsteins</t>
  </si>
  <si>
    <t>HMFL-17-66</t>
  </si>
  <si>
    <t>Parkville A Lively-ET-Red</t>
  </si>
  <si>
    <t>Luck-E Awesome-Red</t>
  </si>
  <si>
    <t>Hukaview Holsteins/Kailey Dairies</t>
  </si>
  <si>
    <t>HKGX-20-5</t>
  </si>
  <si>
    <t>Hukaview Tatoo Chancey</t>
  </si>
  <si>
    <t>Hukaview Halo Cherry-ET</t>
  </si>
  <si>
    <t>Duckett Crush Tatoo-ET</t>
  </si>
  <si>
    <t>HKGX-21-9</t>
  </si>
  <si>
    <t>Hukaview Mirand Toni</t>
  </si>
  <si>
    <t>Velvaleen Upright Toni</t>
  </si>
  <si>
    <t>Coomboona Zipit Mirand-Imp-ET</t>
  </si>
  <si>
    <t>HKGX-21-6</t>
  </si>
  <si>
    <t>Kailey Chief Lilo</t>
  </si>
  <si>
    <t>Kailey Goldchip Lila-ET</t>
  </si>
  <si>
    <t>Stantons Chief</t>
  </si>
  <si>
    <t>HKGX-22-2</t>
  </si>
  <si>
    <t>Hukaview Moovin Jupiter</t>
  </si>
  <si>
    <t>Aldersyde Seaver Jupiter</t>
  </si>
  <si>
    <t>Lindenright Moovin-ET</t>
  </si>
  <si>
    <t>HKGX-22-9</t>
  </si>
  <si>
    <t>Hukaview Alt Rogues-Red</t>
  </si>
  <si>
    <t>Hukaview Beemer Rogue-ET</t>
  </si>
  <si>
    <t>Farnear Altitude-Red-ET</t>
  </si>
  <si>
    <t>Hukaview Holsteins/Opal Genetics</t>
  </si>
  <si>
    <t>DFXK-22-40</t>
  </si>
  <si>
    <t>Lawwal Moovin Alexa-ET</t>
  </si>
  <si>
    <t>Pelorus Wind Alexis-ET</t>
  </si>
  <si>
    <t>HukaviewHolsteins/Kailey Dairies</t>
  </si>
  <si>
    <t>HKGX-22-24</t>
  </si>
  <si>
    <t>Hukaview Chief Lara</t>
  </si>
  <si>
    <t>Tahora Solomon Laratwo</t>
  </si>
  <si>
    <t>HKGX-23-6</t>
  </si>
  <si>
    <t>Hukaview War Chant Hero</t>
  </si>
  <si>
    <t>Hukaview Kingpin Heat</t>
  </si>
  <si>
    <t>Golden-Oaks War Chant-ET</t>
  </si>
  <si>
    <t>HKGX-23-15</t>
  </si>
  <si>
    <t>Hukaview Altitude Choo Choo</t>
  </si>
  <si>
    <t>Hukaview Delight Charcoal</t>
  </si>
  <si>
    <t>HKGX-23-38</t>
  </si>
  <si>
    <t>Hukaview Chief Tonic</t>
  </si>
  <si>
    <t>Hukaview Skick Tonic</t>
  </si>
  <si>
    <t>HKGX-23-49</t>
  </si>
  <si>
    <t>Hukaview War Chant Chance</t>
  </si>
  <si>
    <t>Hukaview Style Empress</t>
  </si>
  <si>
    <t>Hukaview Fitz Empress</t>
  </si>
  <si>
    <t>Zbw-Retso-Pv Styleleader</t>
  </si>
  <si>
    <t>Madison Lawson</t>
  </si>
  <si>
    <t>Hukaview Style August</t>
  </si>
  <si>
    <t>Hukaview Darlin August-ET</t>
  </si>
  <si>
    <t>Lochlan Wood</t>
  </si>
  <si>
    <t>Hukaview Fitters Dallas</t>
  </si>
  <si>
    <t>Fusion Seaver Dallas-ET</t>
  </si>
  <si>
    <t>Siemers Fitters Choice-ET</t>
  </si>
  <si>
    <t>HKGX-23-4</t>
  </si>
  <si>
    <t>HKGX-23-8</t>
  </si>
  <si>
    <t>HKGX-23-14</t>
  </si>
  <si>
    <t>CRKB-16-105</t>
  </si>
  <si>
    <t xml:space="preserve">westell fallen raspy s1s </t>
  </si>
  <si>
    <t>westell J raspberry sos</t>
  </si>
  <si>
    <t>brecon the fallen sos</t>
  </si>
  <si>
    <t xml:space="preserve">Jarod Hudson </t>
  </si>
  <si>
    <t>CRKB-19-87</t>
  </si>
  <si>
    <t>westell butter faye sos</t>
  </si>
  <si>
    <t>westell butter fanta sos</t>
  </si>
  <si>
    <t>blackwood park butternut</t>
  </si>
  <si>
    <t>QDPN-23-72</t>
  </si>
  <si>
    <t>riveredge delta sia</t>
  </si>
  <si>
    <t>westell carbo sami s1s</t>
  </si>
  <si>
    <t xml:space="preserve">northbrook delta s1s </t>
  </si>
  <si>
    <t>LRLM-23-25</t>
  </si>
  <si>
    <t xml:space="preserve">raetea amarula candie </t>
  </si>
  <si>
    <t xml:space="preserve">raetea quest candy </t>
  </si>
  <si>
    <t>ruisseua clair amarula-ET</t>
  </si>
  <si>
    <t>byxf-16-19</t>
  </si>
  <si>
    <t>Joyclas Sammy Moo</t>
  </si>
  <si>
    <t>Joyclas Taylormad Moo S3f</t>
  </si>
  <si>
    <t>Gen-I-Beq Sammy</t>
  </si>
  <si>
    <t>Joyclas Friesians</t>
  </si>
  <si>
    <t>bvhy-19-108</t>
  </si>
  <si>
    <t>Tahora Doorman Largina</t>
  </si>
  <si>
    <t>Tahora Loadstar S Largo</t>
  </si>
  <si>
    <t>byxf-20-9</t>
  </si>
  <si>
    <t>Joyclas Sidekick Magic</t>
  </si>
  <si>
    <t>byxf-23-7</t>
  </si>
  <si>
    <t>Joyclas Hardy Marley-ET</t>
  </si>
  <si>
    <t>Siemers Pfct Hardy 35126-ET</t>
  </si>
  <si>
    <t>Izzy James</t>
  </si>
  <si>
    <t>byxf-23-18</t>
  </si>
  <si>
    <t>Joyclas Hardy Moosly-ET</t>
  </si>
  <si>
    <t>Charlie James</t>
  </si>
  <si>
    <t>byxf-23-3</t>
  </si>
  <si>
    <t>Lakeview Gator Resolute-ET</t>
  </si>
  <si>
    <t>Fairview Wm Resolute</t>
  </si>
  <si>
    <t>Stantons Alligator</t>
  </si>
  <si>
    <t>Ella James</t>
  </si>
  <si>
    <t>byxf-22-1</t>
  </si>
  <si>
    <t>Joyclas Hanans Twix-ET</t>
  </si>
  <si>
    <t>Joyclas Impression Tui</t>
  </si>
  <si>
    <t>Siemers Exc Hanans 31753-ET</t>
  </si>
  <si>
    <t>byxf-22-4</t>
  </si>
  <si>
    <t>Joyclas Doorman Acorn-ET</t>
  </si>
  <si>
    <t>Busybrook Skick Acia-ET</t>
  </si>
  <si>
    <t>GMJR-23-302</t>
  </si>
  <si>
    <t>Lakevew Port Royal</t>
  </si>
  <si>
    <t>Fusion Pingerly Plum</t>
  </si>
  <si>
    <t>Ocean Brae Royal Bently</t>
  </si>
  <si>
    <t>Lakeview Partnership</t>
  </si>
  <si>
    <t>MYPN-20-85</t>
  </si>
  <si>
    <t>Lakeview Bigtime Penelope</t>
  </si>
  <si>
    <t>Arran Vicking Procced</t>
  </si>
  <si>
    <t>Charlie Kelsen</t>
  </si>
  <si>
    <t>GMJR-22-80</t>
  </si>
  <si>
    <t>Lakeview Player Penny</t>
  </si>
  <si>
    <t>Margot Player-Et</t>
  </si>
  <si>
    <t>RGCW-18-4</t>
  </si>
  <si>
    <t>Topline Bk June</t>
  </si>
  <si>
    <t>Blac Olive Slimboy Joy S2B</t>
  </si>
  <si>
    <t>R N R Payoff Brooking-ET</t>
  </si>
  <si>
    <t>GJMR-22-89</t>
  </si>
  <si>
    <t>Lakeview Dm Avondale</t>
  </si>
  <si>
    <t>Lakeview Ok Addington</t>
  </si>
  <si>
    <t>Val Bisson Doorman</t>
  </si>
  <si>
    <t>Patrick Aitken</t>
  </si>
  <si>
    <t>GJMR-23-90</t>
  </si>
  <si>
    <t xml:space="preserve">Combined Breed </t>
  </si>
  <si>
    <t>Lakeview Jinxer Jane</t>
  </si>
  <si>
    <t>Kalingen O Mally Jinxer</t>
  </si>
  <si>
    <t>Margaret Russell</t>
  </si>
  <si>
    <t>LXPC-14-17</t>
  </si>
  <si>
    <t>Aotearoa Modern Viola</t>
  </si>
  <si>
    <t>Aotearoa Regals Vail</t>
  </si>
  <si>
    <t>West Mossgiel Modern Reality</t>
  </si>
  <si>
    <t>Leech Family</t>
  </si>
  <si>
    <t>LXPC-18-26</t>
  </si>
  <si>
    <t>Aotearoa Pars Macey</t>
  </si>
  <si>
    <t>Aotearoa Gio Muffin</t>
  </si>
  <si>
    <t>Atlantic Pars Prodigy</t>
  </si>
  <si>
    <t>LXPC-22-7</t>
  </si>
  <si>
    <t>Aotearoa Wals Blossom</t>
  </si>
  <si>
    <t>Atlantic Bom Brandle ET</t>
  </si>
  <si>
    <t>Kiteroa Wheres Wally</t>
  </si>
  <si>
    <t>LXPC-22-13</t>
  </si>
  <si>
    <t>Aotearoa Bigtime Sinnamon</t>
  </si>
  <si>
    <t>Aotearoa Sams Speckle</t>
  </si>
  <si>
    <t>LRPV-23-2</t>
  </si>
  <si>
    <t>Atlantic Bigtime Crush</t>
  </si>
  <si>
    <t>Atlantic Caseys Secret</t>
  </si>
  <si>
    <t>LXPC-23-4</t>
  </si>
  <si>
    <t>Aotearoa Secret Queenas</t>
  </si>
  <si>
    <t>Southwind Queen Silver</t>
  </si>
  <si>
    <t>Stenvale Secret Vince ET</t>
  </si>
  <si>
    <t>NWGB-23-19</t>
  </si>
  <si>
    <t>Riverdale Bigtime Holly</t>
  </si>
  <si>
    <t>Riverdale TP Harmonica</t>
  </si>
  <si>
    <t>Daphine Leech</t>
  </si>
  <si>
    <t>DMMF-22-28</t>
  </si>
  <si>
    <t>Dungannon Flair Midge SOS</t>
  </si>
  <si>
    <t>VR Rabbalshede Fanof P Flair P</t>
  </si>
  <si>
    <t>Oliver Woods BP Midge</t>
  </si>
  <si>
    <t>Jake Leech</t>
  </si>
  <si>
    <t>LRLM-23-3</t>
  </si>
  <si>
    <t>Reatea Delta Milly</t>
  </si>
  <si>
    <t>Aywon Jedi Milly</t>
  </si>
  <si>
    <t>MHKD-22-40</t>
  </si>
  <si>
    <t>Cavan Chief Tonio</t>
  </si>
  <si>
    <t>Lawwal Sidekick Toni-C</t>
  </si>
  <si>
    <t>Lucy O’Reilly</t>
  </si>
  <si>
    <t>RJG-23-20</t>
  </si>
  <si>
    <t>Charbelle Parfect Macy</t>
  </si>
  <si>
    <t xml:space="preserve">Okawa Jedi Marcia </t>
  </si>
  <si>
    <t>Siemers Rengd Parfect-Et</t>
  </si>
  <si>
    <t>CRKB-22-143</t>
  </si>
  <si>
    <t>Westell Hunt Angela</t>
  </si>
  <si>
    <t>Bekay Snowman Ange</t>
  </si>
  <si>
    <t>Myrtleholme Hunt</t>
  </si>
  <si>
    <t>Heather Rhodes</t>
  </si>
  <si>
    <t>DVLB-20-198</t>
  </si>
  <si>
    <t>Waipiri Unix Suri</t>
  </si>
  <si>
    <t>Waipiri Montross Suri</t>
  </si>
  <si>
    <t>Noah Dibble</t>
  </si>
  <si>
    <t>RJNP-18-222</t>
  </si>
  <si>
    <t>Glenalla Joel Feather</t>
  </si>
  <si>
    <t>Glenalla Sultans Feather</t>
  </si>
  <si>
    <t>Guimo Joel</t>
  </si>
  <si>
    <t>Wallace Family</t>
  </si>
  <si>
    <t>GMJR-22-90</t>
  </si>
  <si>
    <t>Lakeview A Joy</t>
  </si>
  <si>
    <t>Topline BK June</t>
  </si>
  <si>
    <t>Aldo SG</t>
  </si>
  <si>
    <t>Aleasha Shaw</t>
  </si>
  <si>
    <t>GMJR-23-79</t>
  </si>
  <si>
    <t>Lochmir Unix Primrose</t>
  </si>
  <si>
    <t>Okawa Downtown Poppy</t>
  </si>
  <si>
    <t>Jay Seebeck</t>
  </si>
  <si>
    <t>BWMM-23-78</t>
  </si>
  <si>
    <t>Glenalla Roulette Angie</t>
  </si>
  <si>
    <t>Glenalla Apple Alpha</t>
  </si>
  <si>
    <t>Cairnbrae Roulette 789655</t>
  </si>
  <si>
    <t>RQMR-21-75</t>
  </si>
  <si>
    <t>Manor Buzbox Athena</t>
  </si>
  <si>
    <t xml:space="preserve">Manor Dynamo Athena </t>
  </si>
  <si>
    <t>Broadlin Buzzbox</t>
  </si>
  <si>
    <t xml:space="preserve">Jeyes Family </t>
  </si>
  <si>
    <t>DQBL-20-90</t>
  </si>
  <si>
    <t>Kuku Casino Lilly</t>
  </si>
  <si>
    <t>Kuku Nimrod Letesha</t>
  </si>
  <si>
    <t>Elliotts Regency Casino-Et</t>
  </si>
  <si>
    <t>BWMM-20-36</t>
  </si>
  <si>
    <t>Glenalla First Go</t>
  </si>
  <si>
    <t>Glenalla Black Grapevine</t>
  </si>
  <si>
    <t>CNKH-19-13</t>
  </si>
  <si>
    <t>Ferdon Tequila Lois</t>
  </si>
  <si>
    <t>Ferdon Ipod Linda</t>
  </si>
  <si>
    <t>RQMR-19-68</t>
  </si>
  <si>
    <t xml:space="preserve">Manor Kaino Luna </t>
  </si>
  <si>
    <t xml:space="preserve">Manor Ripper Luna </t>
  </si>
  <si>
    <t>Okura Olm Kaino Et</t>
  </si>
  <si>
    <t>CRKB-18-3</t>
  </si>
  <si>
    <t>Westell Front Cassie</t>
  </si>
  <si>
    <t>Westell Diablo Connie</t>
  </si>
  <si>
    <t>Dp Frontrunner Et</t>
  </si>
  <si>
    <t>MYPN-22-252</t>
  </si>
  <si>
    <t>Fusion Tequlia Chaser-Et</t>
  </si>
  <si>
    <t>Glenalla Colton Comet Et</t>
  </si>
  <si>
    <t>RQMR-22-65</t>
  </si>
  <si>
    <t>Manor Chocochip Alaska</t>
  </si>
  <si>
    <t>Upland Park Super Atlanta</t>
  </si>
  <si>
    <t>RQMR-23-38</t>
  </si>
  <si>
    <t>Manor Victorious Lois</t>
  </si>
  <si>
    <t>Manor PKC Lois</t>
  </si>
  <si>
    <t>RQMR-23-74</t>
  </si>
  <si>
    <t>Manor Victorious Dolce</t>
  </si>
  <si>
    <t>Upland Park Innes Desi</t>
  </si>
  <si>
    <t>RTWC 22-57</t>
  </si>
  <si>
    <t>Hollipork Player Jolie</t>
  </si>
  <si>
    <t>Kauri Jorgina</t>
  </si>
  <si>
    <t>Margot Player</t>
  </si>
  <si>
    <t>Hollipork Ayrshires</t>
  </si>
  <si>
    <t>RTWC 23-19</t>
  </si>
  <si>
    <t>Hollipork Parfect Myra</t>
  </si>
  <si>
    <t>Fenton SS Mia</t>
  </si>
  <si>
    <t>Hollipork Friesians</t>
  </si>
  <si>
    <t>RTWC 23-21</t>
  </si>
  <si>
    <t>Hollipork Reynold Saylor</t>
  </si>
  <si>
    <t>Kauri Nicky Saph</t>
  </si>
  <si>
    <t>Palmyra Lochinvar Reynolds</t>
  </si>
  <si>
    <t>RTWC 23-74</t>
  </si>
  <si>
    <t>Hollipork Timing Grace</t>
  </si>
  <si>
    <t>Sunshine CD Gloss</t>
  </si>
  <si>
    <t>De La Plaine Timing</t>
  </si>
  <si>
    <t>RTWC 23-45</t>
  </si>
  <si>
    <t>Hollipork Choco Lana</t>
  </si>
  <si>
    <t>Carnmor Terrific Laura</t>
  </si>
  <si>
    <t>Hollipork Jerseys</t>
  </si>
  <si>
    <t>RHYV-23-6</t>
  </si>
  <si>
    <t>Panorama BB Ava</t>
  </si>
  <si>
    <t>Brecon BPD Atami</t>
  </si>
  <si>
    <t>Brecon Bossman</t>
  </si>
  <si>
    <t>Molly Fletcher</t>
  </si>
  <si>
    <t>MYPN-23-38</t>
  </si>
  <si>
    <t xml:space="preserve">Larkspur AA Casha </t>
  </si>
  <si>
    <t>Larkspur Poker Chip ET</t>
  </si>
  <si>
    <t xml:space="preserve">Argyll Lot Alfie </t>
  </si>
  <si>
    <t>MYPN-23-60</t>
  </si>
  <si>
    <t>Fusion Kamakazi Valerie</t>
  </si>
  <si>
    <t>Glenalla Hired Valor</t>
  </si>
  <si>
    <t>CWXQ-17-49</t>
  </si>
  <si>
    <t>Ngatea Ogi Clover S2J</t>
  </si>
  <si>
    <t>Ngatea Clover S1J</t>
  </si>
  <si>
    <t>Okura Goldie Index</t>
  </si>
  <si>
    <t>Ngatea Jerseys</t>
  </si>
  <si>
    <t>KGHT-23-25</t>
  </si>
  <si>
    <t>Fynreath Askn Violet</t>
  </si>
  <si>
    <t>Tahau Lex Vulcan</t>
  </si>
  <si>
    <t>Chloe Sargent</t>
  </si>
  <si>
    <t>QVND-23-2</t>
  </si>
  <si>
    <t xml:space="preserve">Lochmir Unix Prima </t>
  </si>
  <si>
    <t xml:space="preserve">Okawa Lynx Pagan </t>
  </si>
  <si>
    <t xml:space="preserve">Croteau Lesperron Unix </t>
  </si>
  <si>
    <t>Lochmir Stud</t>
  </si>
  <si>
    <t>QVND-23-3</t>
  </si>
  <si>
    <t xml:space="preserve">Lochmir Webcam Rhebelle </t>
  </si>
  <si>
    <t xml:space="preserve">Lochmir Magic Rhiviera </t>
  </si>
  <si>
    <t xml:space="preserve">Lochmir Stud </t>
  </si>
  <si>
    <t>PYDT-23-1</t>
  </si>
  <si>
    <t xml:space="preserve">Laurendale Choco Posie </t>
  </si>
  <si>
    <t>Ngatea Askn Paisley</t>
  </si>
  <si>
    <t>Avonlea Chocochip-Et</t>
  </si>
  <si>
    <t>Ella Pirie</t>
  </si>
  <si>
    <t>PYDT-23-6</t>
  </si>
  <si>
    <t>Laurendale Jazz Fuchsia</t>
  </si>
  <si>
    <t>Westell Pingery Fleur S1s</t>
  </si>
  <si>
    <t>Gorbro Joans Jazz</t>
  </si>
  <si>
    <t>PYDT-21-1</t>
  </si>
  <si>
    <t>Laurendale Arlo Francie</t>
  </si>
  <si>
    <t>Westell Carbo Arlo</t>
  </si>
  <si>
    <t>CRKB-18-117</t>
  </si>
  <si>
    <t>Westell Jedi Frannie</t>
  </si>
  <si>
    <t>Westell Plato Flower S1s</t>
  </si>
  <si>
    <t>BWMM-23-158</t>
  </si>
  <si>
    <t>Snowfed Sidekick Merry</t>
  </si>
  <si>
    <t>Snowfed Tatoo Mary</t>
  </si>
  <si>
    <t>LRLM-23-18</t>
  </si>
  <si>
    <t>Raetea Tatoo Like</t>
  </si>
  <si>
    <t>Raetea Mogul Like</t>
  </si>
  <si>
    <t>QQTX-22-50</t>
  </si>
  <si>
    <t>Swissmade Paula S2b</t>
  </si>
  <si>
    <t>Swissmade Sea Pisa</t>
  </si>
  <si>
    <t>Medo-Brook Saras Shar-P-Et</t>
  </si>
  <si>
    <t>CRKB-19-32</t>
  </si>
  <si>
    <t>Westell Jedi Saddie S1s</t>
  </si>
  <si>
    <t>7/27/2019</t>
  </si>
  <si>
    <t>Westell Matt Shelby</t>
  </si>
  <si>
    <t>CDQG-21-62</t>
  </si>
  <si>
    <t>Northbrook B Honeybee</t>
  </si>
  <si>
    <t>Northbrook NN Honeybee</t>
  </si>
  <si>
    <t>Northbrook Busta</t>
  </si>
  <si>
    <t>Northbrook Enterprises Ltd</t>
  </si>
  <si>
    <t>CDQG-21-3</t>
  </si>
  <si>
    <t>Northbrook Berrie</t>
  </si>
  <si>
    <t>Northbrook Blessed</t>
  </si>
  <si>
    <t>Oceanbrae Foster</t>
  </si>
  <si>
    <t>CDQG-20-53</t>
  </si>
  <si>
    <t>Northbrook Royal Way</t>
  </si>
  <si>
    <t>Northbrook Way</t>
  </si>
  <si>
    <t>Oceanbrae Royal Bentley-ET</t>
  </si>
  <si>
    <t>CDQG-20-78</t>
  </si>
  <si>
    <t>Northbrook Go Atlanta</t>
  </si>
  <si>
    <t>Northbrook Ringo</t>
  </si>
  <si>
    <t>Brecon BM Atlanta</t>
  </si>
  <si>
    <t>CDQG-17-12</t>
  </si>
  <si>
    <t>Northbrook Open</t>
  </si>
  <si>
    <t>Northbrook Operetta</t>
  </si>
  <si>
    <t>Northbrook Titan-ET</t>
  </si>
  <si>
    <t>CDQG-12-47</t>
  </si>
  <si>
    <t>Northbrook Wok</t>
  </si>
  <si>
    <t>Northbrook Wonder</t>
  </si>
  <si>
    <t>Treeton Pingerly</t>
  </si>
  <si>
    <t>CDQG-22-1</t>
  </si>
  <si>
    <t>Northbrook EM Twilight</t>
  </si>
  <si>
    <t>Northbrook Tibula</t>
  </si>
  <si>
    <t>The River Jazzy Ember</t>
  </si>
  <si>
    <t>Nikki Baker</t>
  </si>
  <si>
    <t>CDQG-22-5</t>
  </si>
  <si>
    <t>Northbrook Em La Bella</t>
  </si>
  <si>
    <t>Northbrook Llama</t>
  </si>
  <si>
    <t>Ruby Trubshaw</t>
  </si>
  <si>
    <t>CDQG-22-57</t>
  </si>
  <si>
    <t>Northbrook Royal Halo</t>
  </si>
  <si>
    <t>Northbrook Hiwinui Hello</t>
  </si>
  <si>
    <t xml:space="preserve">Haylee Baker </t>
  </si>
  <si>
    <t>CDQG-23-1</t>
  </si>
  <si>
    <t>Northbrook Tessa</t>
  </si>
  <si>
    <t>Northbrook Tee Tee</t>
  </si>
  <si>
    <t>Northbrook Alexander</t>
  </si>
  <si>
    <t>CDQG-23-8</t>
  </si>
  <si>
    <t>Northbrook Sage</t>
  </si>
  <si>
    <t>Northbrook Saving</t>
  </si>
  <si>
    <t>Northbrook Foster</t>
  </si>
  <si>
    <t>CDQG-23-12</t>
  </si>
  <si>
    <t>Northbrook Callie</t>
  </si>
  <si>
    <t>Northbrook Cassie</t>
  </si>
  <si>
    <t>Northbrook Delta</t>
  </si>
  <si>
    <t>CDQG-23-43</t>
  </si>
  <si>
    <t>Northbrook Minnie</t>
  </si>
  <si>
    <t>Northbrook Oh-River</t>
  </si>
  <si>
    <t>Layla Andrews</t>
  </si>
  <si>
    <t>CDQG-23-4</t>
  </si>
  <si>
    <t>Northbrook Tropicana</t>
  </si>
  <si>
    <t>Northbrook Tropical</t>
  </si>
  <si>
    <t>Northbrook Trouble</t>
  </si>
  <si>
    <t>CDQG-23-7</t>
  </si>
  <si>
    <t>Northbrook Alex Melbourne</t>
  </si>
  <si>
    <t>Northbrook Melbourne</t>
  </si>
  <si>
    <t>CDQG-23-16</t>
  </si>
  <si>
    <t>Northbrook Starling Car</t>
  </si>
  <si>
    <t>Northbrook Star-Ling</t>
  </si>
  <si>
    <t xml:space="preserve"> HKGX-22-3</t>
  </si>
  <si>
    <t xml:space="preserve"> Hukaview Alpine Lively-RED</t>
  </si>
  <si>
    <t>Parkville A Lively-ET-RED EX</t>
  </si>
  <si>
    <t>Farnear Altitude-RED-ET</t>
  </si>
  <si>
    <t>Nova Genetics</t>
  </si>
  <si>
    <t>HKGX-21-22</t>
  </si>
  <si>
    <t>Hukaview Moovin Rosetta-RED VG86</t>
  </si>
  <si>
    <t>Hukaview Saba Rosabella GP 83</t>
  </si>
  <si>
    <t>Lindenright Moovin ET</t>
  </si>
  <si>
    <t>BGNV-22-160</t>
  </si>
  <si>
    <t>Nova Lilith Tang-RED-ET</t>
  </si>
  <si>
    <t>Golden Oaks Trinity-RED-ET</t>
  </si>
  <si>
    <t>Blondin Luxor-RED</t>
  </si>
  <si>
    <t>RTWC-23-80</t>
  </si>
  <si>
    <t>Hollipork Timing Amy</t>
  </si>
  <si>
    <t>hollipork 15-9 s1a</t>
  </si>
  <si>
    <t>de la plaine timing et</t>
  </si>
  <si>
    <t>pixietale genetics</t>
  </si>
  <si>
    <t>FVBD-23-37</t>
  </si>
  <si>
    <t>Pixietale Albie Lizzy</t>
  </si>
  <si>
    <t>FVBD-20-52</t>
  </si>
  <si>
    <t>Stenvale lots Albie et</t>
  </si>
  <si>
    <t>Pixietale genetics</t>
  </si>
  <si>
    <t>MVV-23-29</t>
  </si>
  <si>
    <t>kiteroa sharaya</t>
  </si>
  <si>
    <t>kiteroa sarahs girl</t>
  </si>
  <si>
    <t>kiteroa bo pepperbrody</t>
  </si>
  <si>
    <t>RTWC-23-44</t>
  </si>
  <si>
    <t>Hollipork Alibi Polly</t>
  </si>
  <si>
    <t>okawa downtown pearl</t>
  </si>
  <si>
    <t>meander shot alibi-et s3f</t>
  </si>
  <si>
    <t>celena earl</t>
  </si>
  <si>
    <t>TXHK-23-27</t>
  </si>
  <si>
    <t>Pixietale Leader Ivy</t>
  </si>
  <si>
    <t>MGRT-17-2</t>
  </si>
  <si>
    <t>arkan new leader P</t>
  </si>
  <si>
    <t>monica earl</t>
  </si>
  <si>
    <t>TXHK-23-42</t>
  </si>
  <si>
    <t>Pixietale nightrider Sassy</t>
  </si>
  <si>
    <t>MGRT-19-27</t>
  </si>
  <si>
    <t>drumclog ag nightrider</t>
  </si>
  <si>
    <t>Monica earl</t>
  </si>
  <si>
    <t>KNWP-16-103</t>
  </si>
  <si>
    <t>Radly Meridian Ana-ET</t>
  </si>
  <si>
    <t>Richfield Gold Lavana-ET</t>
  </si>
  <si>
    <t>Sully Hart Meridian</t>
  </si>
  <si>
    <t>Powell Family</t>
  </si>
  <si>
    <t>KNWP-15-68</t>
  </si>
  <si>
    <t>Radly Doorman Barb-ET</t>
  </si>
  <si>
    <t>Misty Springs Smokin Barbara</t>
  </si>
  <si>
    <t>KNWP-20-115</t>
  </si>
  <si>
    <t>Radly Crushabull Brea</t>
  </si>
  <si>
    <t>Radly McCutchen Brea-ET</t>
  </si>
  <si>
    <t>Oh-River Syc Crushabull-ET</t>
  </si>
  <si>
    <t>KNWP-20-100</t>
  </si>
  <si>
    <t>Radly Crushabull Penna</t>
  </si>
  <si>
    <t>Radly Diamond Penna</t>
  </si>
  <si>
    <t>KNWP-21-90</t>
  </si>
  <si>
    <t>Radly Subban Barbara-ET</t>
  </si>
  <si>
    <t>Radly Doorman Barbara-ET</t>
  </si>
  <si>
    <t>Avant-Grade Subban-ET</t>
  </si>
  <si>
    <t>DQBL-21-13</t>
  </si>
  <si>
    <t>Allandale Chrome Bonney</t>
  </si>
  <si>
    <t>Allandale Blkstone Bambi</t>
  </si>
  <si>
    <t>River Valley Cece Chrome-ET</t>
  </si>
  <si>
    <t>CRKB-22-111</t>
  </si>
  <si>
    <t>Westell Mont Sandie</t>
  </si>
  <si>
    <t>Westell Carbo Sami</t>
  </si>
  <si>
    <t>Riversleigh Alston Montagna</t>
  </si>
  <si>
    <t>KNWP-23-23</t>
  </si>
  <si>
    <t>Radly Tatoo Lizzo</t>
  </si>
  <si>
    <t>Radly Main Event Lizzo</t>
  </si>
  <si>
    <t>MYPN-23-1</t>
  </si>
  <si>
    <t>Larkspur Alfie Chipotle</t>
  </si>
  <si>
    <t>Larkspur Napes Cherry</t>
  </si>
  <si>
    <t>KNWP-23-212</t>
  </si>
  <si>
    <t>Radly TSM Beau-ET</t>
  </si>
  <si>
    <t>Toi Toi Unix Beauty-ET</t>
  </si>
  <si>
    <t>KNWP-23-111</t>
  </si>
  <si>
    <t>Radly BT Gold Rush-ET</t>
  </si>
  <si>
    <t>Velvaleen Poker Gold</t>
  </si>
  <si>
    <t>Marbrae Big Time-ET</t>
  </si>
  <si>
    <t>KNWP-23-222</t>
  </si>
  <si>
    <t>Radly BT Gold Crunch-ET</t>
  </si>
  <si>
    <t>KNWP-23-254</t>
  </si>
  <si>
    <t>Radly Cosmo Daisy</t>
  </si>
  <si>
    <t>Allandale Blkstone Daisy</t>
  </si>
  <si>
    <t>Ferdon T Fern Cosmo</t>
  </si>
  <si>
    <t>KNWP-23-234</t>
  </si>
  <si>
    <t>Radly Doc Anna-ET</t>
  </si>
  <si>
    <t>Woodcrest King Doc</t>
  </si>
  <si>
    <t>Izzy Edge</t>
  </si>
  <si>
    <t>KNWP-23-233</t>
  </si>
  <si>
    <t>Radly TSM Beautifully-ET</t>
  </si>
  <si>
    <t>Emma McLachlan</t>
  </si>
  <si>
    <t>LRLM 23-5</t>
  </si>
  <si>
    <t>Raetea Lambda Tiella</t>
  </si>
  <si>
    <t>Tahora Mogul Toniella</t>
  </si>
  <si>
    <t>Farnear Delta-Lambda-Et</t>
  </si>
  <si>
    <t>Raetea Holsteins</t>
  </si>
  <si>
    <t>LRLM 21-18</t>
  </si>
  <si>
    <t>Raetea Dreamer Candy</t>
  </si>
  <si>
    <t>Raetea Rubicom Candy</t>
  </si>
  <si>
    <t>Nexus Dreamer</t>
  </si>
  <si>
    <t>LRLM 21-17</t>
  </si>
  <si>
    <t>Raetea Redrock Like</t>
  </si>
  <si>
    <t>Redrock- View Klutch- ET</t>
  </si>
  <si>
    <t>LRLM23-23</t>
  </si>
  <si>
    <t>Raetea Amarula Candy</t>
  </si>
  <si>
    <t>Russeau Clair Amarula- ET</t>
  </si>
  <si>
    <t>Gabriella Muller</t>
  </si>
  <si>
    <t>LRLM 23-12</t>
  </si>
  <si>
    <t>Raetea Bryson Sweety Red</t>
  </si>
  <si>
    <t>Raetea Pigment Sweety Red</t>
  </si>
  <si>
    <t>Gen Bryson P RC</t>
  </si>
  <si>
    <t>LRLM 22-31</t>
  </si>
  <si>
    <t>Raetea Tatoo Tiana</t>
  </si>
  <si>
    <t>Tahora Loverboy Toniana</t>
  </si>
  <si>
    <t>Duckett Crush Tatoo -ET</t>
  </si>
  <si>
    <t>LRLM 23-8</t>
  </si>
  <si>
    <t>Raetea Delta Mavis</t>
  </si>
  <si>
    <t>10/7 2023</t>
  </si>
  <si>
    <t>Aywon Ping Mavis</t>
  </si>
  <si>
    <t>Bella Tremain</t>
  </si>
  <si>
    <t>Lrlm-22-19</t>
  </si>
  <si>
    <t>Raetea barolo elle</t>
  </si>
  <si>
    <t>Raetea ranger elle</t>
  </si>
  <si>
    <t>Claynook barolo</t>
  </si>
  <si>
    <t xml:space="preserve">Redstone genetics </t>
  </si>
  <si>
    <t>Crkb -22-100</t>
  </si>
  <si>
    <t>Westell rager quela-red</t>
  </si>
  <si>
    <t>Westell sun queen-red</t>
  </si>
  <si>
    <t>Ri-val-Re rager red</t>
  </si>
  <si>
    <t xml:space="preserve">Redstone genetic </t>
  </si>
  <si>
    <t>Trxt-23-65</t>
  </si>
  <si>
    <t xml:space="preserve">Redstone Bryson toffee pops </t>
  </si>
  <si>
    <t>Joyclas alltitude toffee-red</t>
  </si>
  <si>
    <t xml:space="preserve">Gen Bryson </t>
  </si>
  <si>
    <t>Jcdn-23-46</t>
  </si>
  <si>
    <t xml:space="preserve">Quinedale tatoo shaz </t>
  </si>
  <si>
    <t xml:space="preserve">Quinedale toto shaz </t>
  </si>
  <si>
    <t>Duckett crush tatoo</t>
  </si>
  <si>
    <t>CDQG-23-500</t>
  </si>
  <si>
    <t>Richwood Celtic Lock</t>
  </si>
  <si>
    <t>Northbrook Richwood Celtic</t>
  </si>
  <si>
    <t>Northbrook Lockdown</t>
  </si>
  <si>
    <t>Richard Wood</t>
  </si>
  <si>
    <t>BGTR-22-84</t>
  </si>
  <si>
    <t xml:space="preserve">Leithlea Viral Allison </t>
  </si>
  <si>
    <t>29/08/2022</t>
  </si>
  <si>
    <t xml:space="preserve">Leithlea Vanahlem Allison </t>
  </si>
  <si>
    <t xml:space="preserve">Bushlea Pn Viral </t>
  </si>
  <si>
    <t>Riley Taylor</t>
  </si>
  <si>
    <t>JJLH 22-64</t>
  </si>
  <si>
    <t>Fairview Jordy Livy-Red-Et</t>
  </si>
  <si>
    <t>Cycle Mcgucci Jordy Red</t>
  </si>
  <si>
    <t>Waitohi Holstein Friesians</t>
  </si>
  <si>
    <t>JJLH 22-38</t>
  </si>
  <si>
    <t>Fairview Sidekick Paola</t>
  </si>
  <si>
    <t>Fairview Atwood Paola EXC</t>
  </si>
  <si>
    <t>Walnuitlawn  Sidekick</t>
  </si>
  <si>
    <t>MYPN 23-44</t>
  </si>
  <si>
    <t>Fusion Unix Lila</t>
  </si>
  <si>
    <t>Larkspur Cinderdoor Lila</t>
  </si>
  <si>
    <t>Fjyv-23-65</t>
  </si>
  <si>
    <t>Crodyon Java Sally</t>
  </si>
  <si>
    <t>Croydon Polly</t>
  </si>
  <si>
    <t>Spring Hill Java-P</t>
  </si>
  <si>
    <t>Soffe Family</t>
  </si>
  <si>
    <t>Fjyv-23-55</t>
  </si>
  <si>
    <t>Oliver Woods V Norme</t>
  </si>
  <si>
    <t>O/W 17-100</t>
  </si>
  <si>
    <t>VR Vesty</t>
  </si>
  <si>
    <t>Fjyv-22-36</t>
  </si>
  <si>
    <t>Croydon JCP Petra</t>
  </si>
  <si>
    <t>Croydon Gretal</t>
  </si>
  <si>
    <t>Spring Hill JC Penny</t>
  </si>
  <si>
    <t>Fjyv-22-46</t>
  </si>
  <si>
    <t>O/W AR Lauren</t>
  </si>
  <si>
    <t>Brecon Jedi Lauren</t>
  </si>
  <si>
    <t>Fjyv-21-55</t>
  </si>
  <si>
    <t>O/W E Erica</t>
  </si>
  <si>
    <t>O/W 17-75</t>
  </si>
  <si>
    <t>Brecon Eduardo-P</t>
  </si>
  <si>
    <t>Fjyv-20-97</t>
  </si>
  <si>
    <t>Croydon Patrica</t>
  </si>
  <si>
    <t>Croydon Annie</t>
  </si>
  <si>
    <t>Golden Gate J Knight</t>
  </si>
  <si>
    <t>Fjyv-16-49</t>
  </si>
  <si>
    <t>O/W P Pett</t>
  </si>
  <si>
    <t>Karumohiti 12-112</t>
  </si>
  <si>
    <t>Treeton Pingley</t>
  </si>
  <si>
    <t>DHJK-18-35</t>
  </si>
  <si>
    <t>Sunshine Oak</t>
  </si>
  <si>
    <t>Sunshine We Oakleaf</t>
  </si>
  <si>
    <t>Sunshine Dreamer Boy</t>
  </si>
  <si>
    <t>Sunshine Ayrshires</t>
  </si>
  <si>
    <t>DHJK-21-8</t>
  </si>
  <si>
    <t>Sunshine Gentle Debs</t>
  </si>
  <si>
    <t>Sunshine Vals Debbie</t>
  </si>
  <si>
    <t>Duo Star Gentleman</t>
  </si>
  <si>
    <t>DHJK-20-24</t>
  </si>
  <si>
    <t>Sunshine TSB Popcorrn</t>
  </si>
  <si>
    <t>Sunshine Gentle Prize</t>
  </si>
  <si>
    <t>Palmyra Tri Star Burdette-ET</t>
  </si>
  <si>
    <t>DHJK-22-11</t>
  </si>
  <si>
    <t>Sunshine Tuxedos Gin</t>
  </si>
  <si>
    <t>Sunshine Gentle Gloria</t>
  </si>
  <si>
    <t>Ruisseau Clair Tuxedo-ET</t>
  </si>
  <si>
    <t>DHJK-22-7</t>
  </si>
  <si>
    <t>Sunshine Tux Ole Ole Ole</t>
  </si>
  <si>
    <t>DHJK-23-1</t>
  </si>
  <si>
    <t>Sunshine Dollar Dale</t>
  </si>
  <si>
    <t>Sunshine Chief Dale</t>
  </si>
  <si>
    <t>Sunshine TSB Dollar</t>
  </si>
  <si>
    <t>DHJK-23-38</t>
  </si>
  <si>
    <t>Sunshine Diamond Dai</t>
  </si>
  <si>
    <t>Sunshine Gentle Doll</t>
  </si>
  <si>
    <t>Sunshine Diamond</t>
  </si>
  <si>
    <t>DHJK-23-7</t>
  </si>
  <si>
    <t>Sunshine Dollar A Lai</t>
  </si>
  <si>
    <t>Sunshine Proud Lai</t>
  </si>
  <si>
    <t>Lucy Renshaw</t>
  </si>
  <si>
    <t>QQTX 23-75</t>
  </si>
  <si>
    <t>Swissmade G Wynona</t>
  </si>
  <si>
    <t>10.8.23</t>
  </si>
  <si>
    <t>Swissmade R Ruby</t>
  </si>
  <si>
    <t>Get Lucky</t>
  </si>
  <si>
    <t>QQTX 23-11</t>
  </si>
  <si>
    <t>Swissmade T Happy</t>
  </si>
  <si>
    <t>18.7.23</t>
  </si>
  <si>
    <t>Swissmade C Houston</t>
  </si>
  <si>
    <t>Trickshot</t>
  </si>
  <si>
    <t>MRTW 22-1</t>
  </si>
  <si>
    <t>Brookview Dyna Ella</t>
  </si>
  <si>
    <t>4.2.22</t>
  </si>
  <si>
    <t>Ella</t>
  </si>
  <si>
    <t>QQTX 15-45</t>
  </si>
  <si>
    <t>Swissmade G Gin</t>
  </si>
  <si>
    <t>8.8.15</t>
  </si>
  <si>
    <t>Swissmade Tutti</t>
  </si>
  <si>
    <t>Goldenboy</t>
  </si>
  <si>
    <t>M&amp;B Meier</t>
  </si>
  <si>
    <t>THVR-21-68</t>
  </si>
  <si>
    <t>Bushview Sidekick Rachel</t>
  </si>
  <si>
    <t>Valendale Guthrie Rachel</t>
  </si>
  <si>
    <t xml:space="preserve">Walnutlawn Sidekick </t>
  </si>
  <si>
    <t xml:space="preserve">Te Hau Holsteins </t>
  </si>
  <si>
    <t xml:space="preserve">VDF-20-36 </t>
  </si>
  <si>
    <t>Te Hau Crush Lyric ET</t>
  </si>
  <si>
    <t>Te Hau Guthrie Lee EX</t>
  </si>
  <si>
    <t xml:space="preserve">Oh River- Syc Crushabull </t>
  </si>
  <si>
    <t>VDF-19-45</t>
  </si>
  <si>
    <t xml:space="preserve">Te Hau Silvio Dani </t>
  </si>
  <si>
    <t>oakdale Stanleycup Darna EX</t>
  </si>
  <si>
    <t>Villy Silvio</t>
  </si>
  <si>
    <t>VDF-18-28</t>
  </si>
  <si>
    <t>Te Hau Widbrook Cleudo ET</t>
  </si>
  <si>
    <t>Tronnoco Talent Carla EX2</t>
  </si>
  <si>
    <t>Gillette Windbrook</t>
  </si>
  <si>
    <t>VDF-22-37</t>
  </si>
  <si>
    <t>Te Hau SK Cameo ET</t>
  </si>
  <si>
    <t>VDF-22-62</t>
  </si>
  <si>
    <t>Te Hau Elisium Apple</t>
  </si>
  <si>
    <t>Thurvalley DY Amy</t>
  </si>
  <si>
    <t xml:space="preserve">Giacomini Elisium </t>
  </si>
  <si>
    <t>MHHL-22-2</t>
  </si>
  <si>
    <t>Te Hau KD Glitter</t>
  </si>
  <si>
    <t>Locknee Cup Gurtrude EX2</t>
  </si>
  <si>
    <t>MHHL-23-6</t>
  </si>
  <si>
    <t>Te Hau DL Freskia ET</t>
  </si>
  <si>
    <t>Lucerne SG Freskia ET</t>
  </si>
  <si>
    <t>Farnear Delta Lambda</t>
  </si>
  <si>
    <t>MHHL-23-52</t>
  </si>
  <si>
    <t xml:space="preserve">Te Hau Amarula Showgirl </t>
  </si>
  <si>
    <t>Southwind Burd Shoqueen</t>
  </si>
  <si>
    <t>Risseau Clair Amarula</t>
  </si>
  <si>
    <t>VDF-23-53</t>
  </si>
  <si>
    <t>Te Hau Unix Shazza ET</t>
  </si>
  <si>
    <t>Stella Guthrie Shayne</t>
  </si>
  <si>
    <t>TKVM-23-3</t>
  </si>
  <si>
    <t>Glenidol Lambda Cookie</t>
  </si>
  <si>
    <t>Tahora Octane Cookie</t>
  </si>
  <si>
    <t>Farnear Delta Lambda - ET</t>
  </si>
  <si>
    <t>Toby Whytock</t>
  </si>
  <si>
    <t>TKVM-22-9</t>
  </si>
  <si>
    <t>Glenidol Beau Jewel</t>
  </si>
  <si>
    <t>Bushview Thunder Jewel</t>
  </si>
  <si>
    <t>Makuri Prism Beau</t>
  </si>
  <si>
    <t>FVKG-23-23</t>
  </si>
  <si>
    <t>Glenfair Ferdinand Dream</t>
  </si>
  <si>
    <t>Te Awhata Val Debbi</t>
  </si>
  <si>
    <t>Lightning Ridge Ferdinand</t>
  </si>
  <si>
    <t>Tony McAllister</t>
  </si>
  <si>
    <t>DHWT-13-43</t>
  </si>
  <si>
    <t>Pukekaraka Ice Diane</t>
  </si>
  <si>
    <t>Topline Genetics &amp; Pukekaraka Ayrshires</t>
  </si>
  <si>
    <t>DHWT-16-12</t>
  </si>
  <si>
    <t>Pukekaraka Bdette Star</t>
  </si>
  <si>
    <t>Pukekaraka Turbo Star</t>
  </si>
  <si>
    <t>Palmyra Tri-Star Burdette</t>
  </si>
  <si>
    <t>PKNL-19-164</t>
  </si>
  <si>
    <t>Topline Cadence Elsa</t>
  </si>
  <si>
    <t>Blacolive Bloom Eliza</t>
  </si>
  <si>
    <t>Shiloh Brookings Cadence</t>
  </si>
  <si>
    <t>DHWT-22-3</t>
  </si>
  <si>
    <t>Topline MP Arabella</t>
  </si>
  <si>
    <t>Pukekaraka Secret Avril</t>
  </si>
  <si>
    <t>DHWT-23-1</t>
  </si>
  <si>
    <t>Pukekaraka Dollar Memo</t>
  </si>
  <si>
    <t>Pukekaraka Vitality Memo</t>
  </si>
  <si>
    <t>Sunshine Burdette Dollar</t>
  </si>
  <si>
    <t>MYPN-23-63</t>
  </si>
  <si>
    <t>Larkspur Rubicom Dazzle</t>
  </si>
  <si>
    <t>Des Coteaux Rubicom</t>
  </si>
  <si>
    <t>DHWT-23-3</t>
  </si>
  <si>
    <t>Topline Reynolds Ariel</t>
  </si>
  <si>
    <t>Topline Reagan Aubree</t>
  </si>
  <si>
    <t>Sadie Robinson</t>
  </si>
  <si>
    <t>DHWT-23-4</t>
  </si>
  <si>
    <t>Topline MP Annabell</t>
  </si>
  <si>
    <t>GMJR-23-84</t>
  </si>
  <si>
    <t>Fromdale Eyewitness Sash</t>
  </si>
  <si>
    <t>Fromdale Alligator Sash</t>
  </si>
  <si>
    <t>Mb-Luckylady Bullseye ET</t>
  </si>
  <si>
    <t>Verwaayen family</t>
  </si>
  <si>
    <t>BYXF-23-4</t>
  </si>
  <si>
    <t>Joyclas Hancock Raro-ET</t>
  </si>
  <si>
    <t>Siemers Doc Hancock</t>
  </si>
  <si>
    <t>GMJR-23-25</t>
  </si>
  <si>
    <t>Flathills Alma Jazz</t>
  </si>
  <si>
    <t>Tahora Sanchez Jade</t>
  </si>
  <si>
    <t>Westcoast Almamater</t>
  </si>
  <si>
    <t>GMJR-23-69</t>
  </si>
  <si>
    <t>MyLuck Rare Nitz Red</t>
  </si>
  <si>
    <t>MyLuck Kix Nitz-Red</t>
  </si>
  <si>
    <t>Rasberry Revere-Red ET</t>
  </si>
  <si>
    <t>GMJR-21-45</t>
  </si>
  <si>
    <t>Fromdale Devour Sash</t>
  </si>
  <si>
    <t>Stantons Alligator ET</t>
  </si>
  <si>
    <t>GMJR-19-54</t>
  </si>
  <si>
    <t>Flathills Kix Lara</t>
  </si>
  <si>
    <t>Fromdale Brad Lola ET</t>
  </si>
  <si>
    <t>Flathills Awe Kix-Red ET</t>
  </si>
  <si>
    <t>DVLB-23-120</t>
  </si>
  <si>
    <t>WAIPIRI LAMBDA FINSCO</t>
  </si>
  <si>
    <t>WAIPIRI SOLOMON FRAN-ET</t>
  </si>
  <si>
    <t>FARNEAR DELTA-LAMBDA-ET</t>
  </si>
  <si>
    <t>DVLB-23-62</t>
  </si>
  <si>
    <t>WAIPIRI LAMBDA CLAIRE</t>
  </si>
  <si>
    <t>26/04/2023</t>
  </si>
  <si>
    <t>WAIPIRI SKICK CLAIRE-ET</t>
  </si>
  <si>
    <t>DVLB-23-8</t>
  </si>
  <si>
    <t>WAIPIRI CHIEF TONIO</t>
  </si>
  <si>
    <t>WAIPIRI SUPERSIR TONIO-ET</t>
  </si>
  <si>
    <t>STANTONS CHIEF</t>
  </si>
  <si>
    <t>FULLERTON</t>
  </si>
  <si>
    <t>DVLB-22-215</t>
  </si>
  <si>
    <t>WAIPIRI LAMBD TONIO</t>
  </si>
  <si>
    <t>WAIPIRI SOLOMON TONIO-ET</t>
  </si>
  <si>
    <t>DVLB-22-118</t>
  </si>
  <si>
    <t>WAIPIRI MOOVIN SURI-ET</t>
  </si>
  <si>
    <t>23/06/2022</t>
  </si>
  <si>
    <t>WAIPIRI CAIN SURI</t>
  </si>
  <si>
    <t>LINDENRIGHT MOOVIN-ET</t>
  </si>
  <si>
    <t>DVLB-22-111</t>
  </si>
  <si>
    <t>WAIPIRI MOOVIN APPLE-ET</t>
  </si>
  <si>
    <t>WINDY VALE JORDY ATOMIC-ET</t>
  </si>
  <si>
    <t>MMBL-22-4</t>
  </si>
  <si>
    <t>THURVALLEY FAMOUS BMILK</t>
  </si>
  <si>
    <t>THURVALLEY EM B'MILK</t>
  </si>
  <si>
    <t>BROWN HEAVEN R FAMOUT</t>
  </si>
  <si>
    <t>BUEHLER/FULLERTON</t>
  </si>
  <si>
    <t>DVLB-20-94</t>
  </si>
  <si>
    <t>WAIPIRI CR FREAKY GIRL-ET</t>
  </si>
  <si>
    <t>LINGLE GOLD FREAKY GIRL-ET</t>
  </si>
  <si>
    <t>PJ-RIVER-SYC CRUSHABULL-ET</t>
  </si>
  <si>
    <t>BVHY-19-115</t>
  </si>
  <si>
    <t>TAHORA MOGUL PARIS</t>
  </si>
  <si>
    <t>16/09/2019</t>
  </si>
  <si>
    <t>TAHORA BEEMER PARIS-ET</t>
  </si>
  <si>
    <t>MOUNTFIELD SSI DCY MOGUL-ET</t>
  </si>
  <si>
    <t>DREADON/FULLERTON</t>
  </si>
  <si>
    <t>DVLB-16-151</t>
  </si>
  <si>
    <t>WAIPIRI MOGUL KRISTY</t>
  </si>
  <si>
    <t>WAIPIRI SHOTTLE KRISTY</t>
  </si>
  <si>
    <t>MVV-17-10</t>
  </si>
  <si>
    <t>KITEROA CREAM PREDETTE-ET</t>
  </si>
  <si>
    <t>KITEROA CREAM PRADA</t>
  </si>
  <si>
    <t>PALMYRA TRI STAR BURDETTE-ET</t>
  </si>
  <si>
    <t>KITE/FULLERTON</t>
  </si>
  <si>
    <t>CRKB-21-3</t>
  </si>
  <si>
    <t>Westell Scheif Carla S3F</t>
  </si>
  <si>
    <t>Westell Brew Cara S2F</t>
  </si>
  <si>
    <t>Westell Properties &amp; Brad Seager</t>
  </si>
  <si>
    <t>Enter Birth ID of animal and if shown in 2024 will automaticly fill Animal Name, DOB , Dam , Sire ,Exhibitor - If not enter new animals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</si>
</sst>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_-* #,##0.00_-;\-* #,##0.00_-;_-* &quot;-&quot;??_-;_-@"/>
  </numFmts>
  <fonts count="31" x14ac:knownFonts="1">
    <font>
      <sz val="11"/>
      <color theme="1"/>
      <name val="Aptos Narrow"/>
      <family val="2"/>
      <scheme val="minor"/>
    </font>
    <font>
      <sz val="11"/>
      <color theme="1"/>
      <name val="Calibri"/>
    </font>
    <font>
      <b/>
      <u/>
      <sz val="14"/>
      <color theme="1"/>
      <name val="Calibri"/>
      <family val="2"/>
    </font>
    <font>
      <u/>
      <sz val="11"/>
      <color theme="1"/>
      <name val="Aptos Narrow"/>
      <family val="2"/>
      <scheme val="minor"/>
    </font>
    <font>
      <b/>
      <sz val="14"/>
      <color theme="1"/>
      <name val="Calibri"/>
    </font>
    <font>
      <b/>
      <sz val="11"/>
      <color theme="1"/>
      <name val="Calibri"/>
    </font>
    <font>
      <sz val="11"/>
      <name val="Calibri"/>
    </font>
    <font>
      <sz val="9"/>
      <color theme="1"/>
      <name val="Calibri"/>
    </font>
    <font>
      <sz val="11"/>
      <color theme="1"/>
      <name val="Calibri"/>
      <family val="2"/>
    </font>
    <font>
      <b/>
      <i/>
      <sz val="11"/>
      <color theme="1"/>
      <name val="Calibri"/>
    </font>
    <font>
      <sz val="11"/>
      <color rgb="FFA5A5A5"/>
      <name val="Calibri"/>
    </font>
    <font>
      <b/>
      <sz val="16"/>
      <color rgb="FFFF0000"/>
      <name val="Calibri"/>
      <family val="2"/>
    </font>
    <font>
      <b/>
      <sz val="10"/>
      <color theme="1"/>
      <name val="Calibri"/>
      <family val="2"/>
    </font>
    <font>
      <sz val="8"/>
      <color theme="1"/>
      <name val="Calibri"/>
      <family val="2"/>
    </font>
    <font>
      <sz val="9"/>
      <color theme="1"/>
      <name val="Calibri"/>
      <family val="2"/>
    </font>
    <font>
      <b/>
      <sz val="11"/>
      <color theme="0"/>
      <name val="Calibri"/>
      <family val="2"/>
    </font>
    <font>
      <sz val="11"/>
      <color rgb="FF000000"/>
      <name val="Calibri"/>
      <family val="2"/>
    </font>
    <font>
      <sz val="10"/>
      <color theme="1"/>
      <name val="Arial"/>
      <family val="2"/>
    </font>
    <font>
      <sz val="9"/>
      <color rgb="FF0070C0"/>
      <name val="Arial"/>
      <family val="2"/>
    </font>
    <font>
      <b/>
      <sz val="16"/>
      <color rgb="FFFF0000"/>
      <name val="Calibri"/>
    </font>
    <font>
      <b/>
      <sz val="10"/>
      <color theme="1"/>
      <name val="Calibri"/>
    </font>
    <font>
      <sz val="8"/>
      <color theme="1"/>
      <name val="Calibri"/>
    </font>
    <font>
      <b/>
      <sz val="11"/>
      <color theme="0"/>
      <name val="Calibri"/>
    </font>
    <font>
      <sz val="10"/>
      <color theme="1"/>
      <name val="Arial"/>
    </font>
    <font>
      <sz val="9"/>
      <color rgb="FF0070C0"/>
      <name val="Arial"/>
    </font>
    <font>
      <b/>
      <sz val="11"/>
      <color theme="1"/>
      <name val="Calibri"/>
      <family val="2"/>
    </font>
    <font>
      <sz val="8"/>
      <name val="Aptos Narrow"/>
      <family val="2"/>
      <scheme val="minor"/>
    </font>
    <font>
      <b/>
      <sz val="12"/>
      <color theme="1"/>
      <name val="Calibri"/>
      <family val="2"/>
    </font>
    <font>
      <b/>
      <sz val="11"/>
      <color rgb="FFFF0000"/>
      <name val="Calibri"/>
      <family val="2"/>
    </font>
    <font>
      <sz val="10"/>
      <color theme="1"/>
      <name val="Biome Light"/>
      <family val="2"/>
    </font>
    <font>
      <sz val="10"/>
      <color rgb="FF000000"/>
      <name val="Biome Light"/>
      <family val="2"/>
    </font>
  </fonts>
  <fills count="11">
    <fill>
      <patternFill patternType="none"/>
    </fill>
    <fill>
      <patternFill patternType="gray125"/>
    </fill>
    <fill>
      <patternFill patternType="solid">
        <fgColor rgb="FFBDD6EE"/>
        <bgColor rgb="FFBDD6EE"/>
      </patternFill>
    </fill>
    <fill>
      <patternFill patternType="solid">
        <fgColor rgb="FFECECEC"/>
        <bgColor rgb="FFECECEC"/>
      </patternFill>
    </fill>
    <fill>
      <patternFill patternType="solid">
        <fgColor rgb="FFFEF2CB"/>
        <bgColor rgb="FFFEF2CB"/>
      </patternFill>
    </fill>
    <fill>
      <patternFill patternType="solid">
        <fgColor rgb="FFD8D8D8"/>
        <bgColor rgb="FFD8D8D8"/>
      </patternFill>
    </fill>
    <fill>
      <patternFill patternType="solid">
        <fgColor theme="4"/>
        <bgColor theme="4"/>
      </patternFill>
    </fill>
    <fill>
      <patternFill patternType="solid">
        <fgColor rgb="FFFFFF99"/>
        <bgColor rgb="FFFFFF99"/>
      </patternFill>
    </fill>
    <fill>
      <patternFill patternType="solid">
        <fgColor rgb="FFFFCCCC"/>
        <bgColor rgb="FFFFCCCC"/>
      </patternFill>
    </fill>
    <fill>
      <patternFill patternType="solid">
        <fgColor rgb="FFFFE598"/>
        <bgColor rgb="FFFFE598"/>
      </patternFill>
    </fill>
    <fill>
      <patternFill patternType="solid">
        <fgColor rgb="FFFFFF00"/>
        <bgColor rgb="FFA8D08D"/>
      </patternFill>
    </fill>
  </fills>
  <borders count="8">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8EAADB"/>
      </left>
      <right/>
      <top/>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right/>
      <top style="thin">
        <color rgb="FF8EAADB"/>
      </top>
      <bottom/>
      <diagonal/>
    </border>
    <border>
      <left/>
      <right style="thin">
        <color theme="0"/>
      </right>
      <top style="thin">
        <color theme="0"/>
      </top>
      <bottom style="thin">
        <color theme="0"/>
      </bottom>
      <diagonal/>
    </border>
  </borders>
  <cellStyleXfs count="1">
    <xf numFmtId="0" fontId="0" fillId="0" borderId="0"/>
  </cellStyleXfs>
  <cellXfs count="84">
    <xf numFmtId="0" fontId="0" fillId="0" borderId="0" xfId="0"/>
    <xf numFmtId="0" fontId="1" fillId="0" borderId="0" xfId="0" applyFont="1"/>
    <xf numFmtId="0" fontId="4" fillId="0" borderId="0" xfId="0" applyFont="1"/>
    <xf numFmtId="0" fontId="6" fillId="0" borderId="0" xfId="0" applyFont="1"/>
    <xf numFmtId="0" fontId="5" fillId="0" borderId="0" xfId="0" applyFont="1"/>
    <xf numFmtId="0" fontId="5" fillId="0" borderId="0" xfId="0" applyFont="1" applyAlignment="1">
      <alignment horizontal="center"/>
    </xf>
    <xf numFmtId="0" fontId="7" fillId="0" borderId="0" xfId="0" applyFont="1" applyAlignment="1">
      <alignment vertical="top"/>
    </xf>
    <xf numFmtId="0" fontId="9" fillId="0" borderId="0" xfId="0" applyFont="1"/>
    <xf numFmtId="2" fontId="10" fillId="0" borderId="0" xfId="0" applyNumberFormat="1" applyFont="1"/>
    <xf numFmtId="0" fontId="1" fillId="0" borderId="0" xfId="0" applyFont="1" applyAlignment="1">
      <alignment vertical="top" wrapText="1"/>
    </xf>
    <xf numFmtId="0" fontId="11" fillId="0" borderId="0" xfId="0" applyFont="1"/>
    <xf numFmtId="0" fontId="8" fillId="0" borderId="0" xfId="0" applyFont="1"/>
    <xf numFmtId="0" fontId="12" fillId="0" borderId="0" xfId="0" applyFont="1"/>
    <xf numFmtId="0" fontId="13" fillId="0" borderId="0" xfId="0" applyFont="1"/>
    <xf numFmtId="0" fontId="14" fillId="4" borderId="2" xfId="0" applyFont="1" applyFill="1" applyBorder="1"/>
    <xf numFmtId="14" fontId="14" fillId="4" borderId="2" xfId="0" applyNumberFormat="1" applyFont="1" applyFill="1" applyBorder="1"/>
    <xf numFmtId="0" fontId="13" fillId="5" borderId="2" xfId="0" applyFont="1" applyFill="1" applyBorder="1"/>
    <xf numFmtId="0" fontId="14" fillId="5" borderId="2" xfId="0" applyFont="1" applyFill="1" applyBorder="1"/>
    <xf numFmtId="0" fontId="15" fillId="6" borderId="0" xfId="0" applyFont="1" applyFill="1"/>
    <xf numFmtId="0" fontId="15" fillId="6" borderId="3" xfId="0" applyFont="1" applyFill="1" applyBorder="1"/>
    <xf numFmtId="0" fontId="15" fillId="6" borderId="0" xfId="0" applyFont="1" applyFill="1" applyAlignment="1">
      <alignment wrapText="1"/>
    </xf>
    <xf numFmtId="0" fontId="15" fillId="6" borderId="0" xfId="0" applyFont="1" applyFill="1" applyAlignment="1">
      <alignment horizontal="left" wrapText="1"/>
    </xf>
    <xf numFmtId="0" fontId="16" fillId="7" borderId="2" xfId="0" applyFont="1" applyFill="1" applyBorder="1" applyAlignment="1">
      <alignment wrapText="1"/>
    </xf>
    <xf numFmtId="0" fontId="17" fillId="7" borderId="2" xfId="0" applyFont="1" applyFill="1" applyBorder="1" applyAlignment="1">
      <alignment vertical="top"/>
    </xf>
    <xf numFmtId="14" fontId="17" fillId="7" borderId="2" xfId="0" applyNumberFormat="1" applyFont="1" applyFill="1" applyBorder="1" applyAlignment="1">
      <alignment vertical="top"/>
    </xf>
    <xf numFmtId="0" fontId="17" fillId="8" borderId="4" xfId="0" applyFont="1" applyFill="1" applyBorder="1" applyAlignment="1">
      <alignment vertical="top"/>
    </xf>
    <xf numFmtId="0" fontId="18" fillId="5" borderId="5" xfId="0" applyFont="1" applyFill="1" applyBorder="1" applyAlignment="1">
      <alignment vertical="top"/>
    </xf>
    <xf numFmtId="1" fontId="18" fillId="5" borderId="5" xfId="0" applyNumberFormat="1" applyFont="1" applyFill="1" applyBorder="1" applyAlignment="1">
      <alignment vertical="top"/>
    </xf>
    <xf numFmtId="0" fontId="19" fillId="0" borderId="0" xfId="0" applyFont="1"/>
    <xf numFmtId="0" fontId="20" fillId="0" borderId="0" xfId="0" applyFont="1"/>
    <xf numFmtId="0" fontId="21" fillId="0" borderId="0" xfId="0" applyFont="1"/>
    <xf numFmtId="0" fontId="7" fillId="4" borderId="2" xfId="0" applyFont="1" applyFill="1" applyBorder="1"/>
    <xf numFmtId="14" fontId="7" fillId="4" borderId="2" xfId="0" applyNumberFormat="1" applyFont="1" applyFill="1" applyBorder="1"/>
    <xf numFmtId="0" fontId="7" fillId="2" borderId="2" xfId="0" applyFont="1" applyFill="1" applyBorder="1"/>
    <xf numFmtId="0" fontId="7" fillId="5" borderId="2" xfId="0" applyFont="1" applyFill="1" applyBorder="1"/>
    <xf numFmtId="0" fontId="7" fillId="5" borderId="2" xfId="0" applyFont="1" applyFill="1" applyBorder="1" applyAlignment="1">
      <alignment horizontal="left"/>
    </xf>
    <xf numFmtId="0" fontId="22" fillId="6" borderId="0" xfId="0" applyFont="1" applyFill="1" applyAlignment="1">
      <alignment horizontal="left"/>
    </xf>
    <xf numFmtId="0" fontId="22" fillId="6" borderId="3" xfId="0" applyFont="1" applyFill="1" applyBorder="1" applyAlignment="1">
      <alignment horizontal="left"/>
    </xf>
    <xf numFmtId="0" fontId="22" fillId="6" borderId="0" xfId="0" applyFont="1" applyFill="1"/>
    <xf numFmtId="0" fontId="22" fillId="6" borderId="0" xfId="0" applyFont="1" applyFill="1" applyAlignment="1">
      <alignment horizontal="left" wrapText="1"/>
    </xf>
    <xf numFmtId="0" fontId="23" fillId="7" borderId="2" xfId="0" applyFont="1" applyFill="1" applyBorder="1" applyAlignment="1">
      <alignment vertical="top"/>
    </xf>
    <xf numFmtId="14" fontId="23" fillId="7" borderId="2" xfId="0" applyNumberFormat="1" applyFont="1" applyFill="1" applyBorder="1" applyAlignment="1">
      <alignment vertical="top"/>
    </xf>
    <xf numFmtId="1" fontId="23" fillId="8" borderId="2" xfId="0" applyNumberFormat="1" applyFont="1" applyFill="1" applyBorder="1" applyAlignment="1">
      <alignment vertical="top"/>
    </xf>
    <xf numFmtId="0" fontId="23" fillId="2" borderId="4" xfId="0" applyFont="1" applyFill="1" applyBorder="1" applyAlignment="1">
      <alignment vertical="top"/>
    </xf>
    <xf numFmtId="0" fontId="24" fillId="5" borderId="5" xfId="0" applyFont="1" applyFill="1" applyBorder="1" applyAlignment="1">
      <alignment vertical="top"/>
    </xf>
    <xf numFmtId="14" fontId="1" fillId="0" borderId="0" xfId="0" applyNumberFormat="1" applyFont="1"/>
    <xf numFmtId="6" fontId="7" fillId="4" borderId="2" xfId="0" applyNumberFormat="1" applyFont="1" applyFill="1" applyBorder="1"/>
    <xf numFmtId="0" fontId="22" fillId="6" borderId="6" xfId="0" applyFont="1" applyFill="1" applyBorder="1" applyAlignment="1">
      <alignment vertical="top"/>
    </xf>
    <xf numFmtId="14" fontId="22" fillId="6" borderId="6" xfId="0" applyNumberFormat="1" applyFont="1" applyFill="1" applyBorder="1" applyAlignment="1">
      <alignment vertical="top" wrapText="1"/>
    </xf>
    <xf numFmtId="0" fontId="22" fillId="6" borderId="0" xfId="0" applyFont="1" applyFill="1" applyAlignment="1">
      <alignment vertical="top" wrapText="1"/>
    </xf>
    <xf numFmtId="0" fontId="22" fillId="6" borderId="0" xfId="0" applyFont="1" applyFill="1" applyAlignment="1">
      <alignment vertical="top"/>
    </xf>
    <xf numFmtId="0" fontId="15" fillId="6" borderId="0" xfId="0" applyFont="1" applyFill="1" applyAlignment="1">
      <alignment vertical="top" wrapText="1"/>
    </xf>
    <xf numFmtId="0" fontId="23" fillId="7" borderId="4" xfId="0" applyFont="1" applyFill="1" applyBorder="1" applyAlignment="1">
      <alignment vertical="top"/>
    </xf>
    <xf numFmtId="0" fontId="17" fillId="7" borderId="4" xfId="0" applyFont="1" applyFill="1" applyBorder="1" applyAlignment="1">
      <alignment vertical="top"/>
    </xf>
    <xf numFmtId="0" fontId="25" fillId="0" borderId="0" xfId="0" applyFont="1" applyAlignment="1">
      <alignment horizontal="center"/>
    </xf>
    <xf numFmtId="0" fontId="25" fillId="0" borderId="0" xfId="0" applyFont="1" applyAlignment="1">
      <alignment horizontal="left" vertical="top" wrapText="1"/>
    </xf>
    <xf numFmtId="0" fontId="8" fillId="9" borderId="0" xfId="0" applyFont="1" applyFill="1"/>
    <xf numFmtId="0" fontId="8" fillId="0" borderId="0" xfId="0" applyFont="1" applyAlignment="1">
      <alignment horizontal="left" vertical="top" wrapText="1"/>
    </xf>
    <xf numFmtId="0" fontId="8" fillId="7" borderId="2" xfId="0" applyFont="1" applyFill="1" applyBorder="1"/>
    <xf numFmtId="14" fontId="8" fillId="7" borderId="2" xfId="0" applyNumberFormat="1" applyFont="1" applyFill="1" applyBorder="1"/>
    <xf numFmtId="1" fontId="18" fillId="5" borderId="7" xfId="0" applyNumberFormat="1" applyFont="1" applyFill="1" applyBorder="1" applyAlignment="1">
      <alignment vertical="top"/>
    </xf>
    <xf numFmtId="0" fontId="15" fillId="6" borderId="0" xfId="0" applyFont="1" applyFill="1" applyAlignment="1">
      <alignment horizontal="center"/>
    </xf>
    <xf numFmtId="0" fontId="15" fillId="6" borderId="3" xfId="0" applyFont="1" applyFill="1" applyBorder="1" applyAlignment="1">
      <alignment horizontal="center"/>
    </xf>
    <xf numFmtId="0" fontId="0" fillId="0" borderId="0" xfId="0" applyAlignment="1">
      <alignment horizontal="center"/>
    </xf>
    <xf numFmtId="0" fontId="5" fillId="0" borderId="0" xfId="0" applyFont="1" applyAlignment="1">
      <alignment horizontal="left" vertical="center"/>
    </xf>
    <xf numFmtId="0" fontId="27" fillId="0" borderId="0" xfId="0" applyFont="1"/>
    <xf numFmtId="164" fontId="1" fillId="3" borderId="0" xfId="0" applyNumberFormat="1" applyFont="1" applyFill="1" applyAlignment="1">
      <alignment horizontal="right"/>
    </xf>
    <xf numFmtId="164" fontId="8" fillId="3" borderId="0" xfId="0" applyNumberFormat="1" applyFont="1" applyFill="1" applyAlignment="1">
      <alignment horizontal="right" wrapText="1"/>
    </xf>
    <xf numFmtId="0" fontId="1" fillId="3" borderId="0" xfId="0" applyFont="1" applyFill="1" applyAlignment="1">
      <alignment horizontal="right"/>
    </xf>
    <xf numFmtId="0" fontId="0" fillId="0" borderId="0" xfId="0" applyAlignment="1">
      <alignment horizontal="right"/>
    </xf>
    <xf numFmtId="164" fontId="5" fillId="3" borderId="1" xfId="0" applyNumberFormat="1" applyFont="1" applyFill="1" applyBorder="1" applyAlignment="1">
      <alignment horizontal="right"/>
    </xf>
    <xf numFmtId="0" fontId="5" fillId="10" borderId="0" xfId="0" applyFont="1" applyFill="1" applyAlignment="1">
      <alignment horizontal="center" vertical="center"/>
    </xf>
    <xf numFmtId="0" fontId="28" fillId="0" borderId="0" xfId="0" applyFont="1"/>
    <xf numFmtId="6" fontId="0" fillId="0" borderId="0" xfId="0" applyNumberFormat="1" applyAlignment="1">
      <alignment horizontal="center"/>
    </xf>
    <xf numFmtId="14" fontId="15" fillId="6" borderId="0" xfId="0" applyNumberFormat="1" applyFont="1" applyFill="1" applyAlignment="1">
      <alignment horizontal="center" wrapText="1"/>
    </xf>
    <xf numFmtId="14" fontId="0" fillId="0" borderId="0" xfId="0" applyNumberFormat="1" applyAlignment="1">
      <alignment horizontal="center"/>
    </xf>
    <xf numFmtId="0" fontId="29" fillId="7" borderId="2" xfId="0" applyFont="1" applyFill="1" applyBorder="1" applyAlignment="1">
      <alignment horizontal="center" vertical="top"/>
    </xf>
    <xf numFmtId="14" fontId="29" fillId="7" borderId="2" xfId="0" applyNumberFormat="1" applyFont="1" applyFill="1" applyBorder="1" applyAlignment="1">
      <alignment horizontal="center" vertical="top"/>
    </xf>
    <xf numFmtId="0" fontId="30" fillId="7" borderId="2" xfId="0" applyFont="1" applyFill="1" applyBorder="1" applyAlignment="1">
      <alignment horizontal="center" wrapText="1"/>
    </xf>
    <xf numFmtId="0" fontId="2" fillId="0" borderId="0" xfId="0" applyFont="1" applyAlignment="1">
      <alignment horizontal="center"/>
    </xf>
    <xf numFmtId="0" fontId="3" fillId="0" borderId="0" xfId="0" applyFont="1"/>
    <xf numFmtId="0" fontId="5" fillId="2" borderId="0" xfId="0" applyFont="1" applyFill="1" applyAlignment="1">
      <alignment horizontal="center"/>
    </xf>
    <xf numFmtId="0" fontId="6" fillId="0" borderId="0" xfId="0" applyFont="1"/>
    <xf numFmtId="0" fontId="5" fillId="0" borderId="0" xfId="0" applyFont="1" applyAlignment="1">
      <alignment horizontal="left"/>
    </xf>
  </cellXfs>
  <cellStyles count="1">
    <cellStyle name="Normal" xfId="0" builtinId="0"/>
  </cellStyles>
  <dxfs count="24">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font>
      <fill>
        <patternFill patternType="solid">
          <fgColor rgb="FFFF0000"/>
          <bgColor rgb="FFFF0000"/>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ont>
        <b val="0"/>
        <i val="0"/>
        <strike val="0"/>
        <condense val="0"/>
        <extend val="0"/>
        <outline val="0"/>
        <shadow val="0"/>
        <u val="none"/>
        <vertAlign val="baseline"/>
        <sz val="10"/>
        <color theme="1"/>
        <name val="Arial"/>
        <scheme val="none"/>
      </font>
      <fill>
        <patternFill patternType="solid">
          <fgColor rgb="FFFFFF99"/>
          <bgColor rgb="FFFFFF99"/>
        </patternFill>
      </fill>
      <alignment horizontal="general"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rgb="FFFFFF99"/>
          <bgColor rgb="FFFFFF99"/>
        </patternFill>
      </fill>
      <alignment horizontal="general"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2" defaultTableStyle="TableStyleMedium2" defaultPivotStyle="PivotStyleLight16">
    <tableStyle name="SHOW_ENTRY-style 2" pivot="0" count="3" xr9:uid="{57B385D0-05D0-4A4C-A188-4CCBEF11DBA5}">
      <tableStyleElement type="headerRow" dxfId="23"/>
      <tableStyleElement type="firstRowStripe" dxfId="22"/>
      <tableStyleElement type="secondRowStripe" dxfId="21"/>
    </tableStyle>
    <tableStyle name="Yth Challenge-style" pivot="0" count="3" xr9:uid="{B93364DB-62F7-4E70-840F-CB1ED7F95DE5}">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790574</xdr:colOff>
      <xdr:row>3</xdr:row>
      <xdr:rowOff>152400</xdr:rowOff>
    </xdr:from>
    <xdr:ext cx="9896475" cy="3676650"/>
    <xdr:sp macro="" textlink="">
      <xdr:nvSpPr>
        <xdr:cNvPr id="2" name="TextBox 1">
          <a:extLst>
            <a:ext uri="{FF2B5EF4-FFF2-40B4-BE49-F238E27FC236}">
              <a16:creationId xmlns:a16="http://schemas.microsoft.com/office/drawing/2014/main" id="{A2068F88-4F4D-442A-BBE3-2AF92BFA581B}"/>
            </a:ext>
          </a:extLst>
        </xdr:cNvPr>
        <xdr:cNvSpPr txBox="1"/>
      </xdr:nvSpPr>
      <xdr:spPr>
        <a:xfrm>
          <a:off x="6105524" y="561975"/>
          <a:ext cx="9896475" cy="367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tx1"/>
              </a:solidFill>
              <a:effectLst/>
              <a:latin typeface="+mn-lt"/>
              <a:ea typeface="+mn-ea"/>
              <a:cs typeface="+mn-cs"/>
            </a:rPr>
            <a:t>TB TESTING                                                   </a:t>
          </a:r>
          <a:r>
            <a:rPr lang="en-NZ" sz="1100" b="1">
              <a:solidFill>
                <a:srgbClr val="FF0000"/>
              </a:solidFill>
              <a:effectLst/>
              <a:latin typeface="+mn-lt"/>
              <a:ea typeface="+mn-ea"/>
              <a:cs typeface="+mn-cs"/>
            </a:rPr>
            <a:t>NAIT REGISTERED NUMBER: 443920                                                                                                                         </a:t>
          </a:r>
          <a:br>
            <a:rPr lang="en-NZ" sz="1100">
              <a:solidFill>
                <a:schemeClr val="tx1"/>
              </a:solidFill>
              <a:effectLst/>
              <a:latin typeface="+mn-lt"/>
              <a:ea typeface="+mn-ea"/>
              <a:cs typeface="+mn-cs"/>
            </a:rPr>
          </a:br>
          <a:r>
            <a:rPr lang="en-NZ" sz="1100">
              <a:solidFill>
                <a:schemeClr val="tx1"/>
              </a:solidFill>
              <a:effectLst/>
              <a:latin typeface="+mn-lt"/>
              <a:ea typeface="+mn-ea"/>
              <a:cs typeface="+mn-cs"/>
            </a:rPr>
            <a:t>All cattle including yearlings entered for this Show must be from a TB free and accredited herd within the preceding 36 months. Cattle from a TB and accredited herd within a declared movement control area must be tested and pass with 60 days of movement. A copy of the Test Certificate must accompany all entry forms. Checks will be made to TB declaration cards on stock arrival. All animals must comply with current Animal Health Board regulations.</a:t>
          </a:r>
          <a:br>
            <a:rPr lang="en-NZ" sz="1100">
              <a:solidFill>
                <a:schemeClr val="tx1"/>
              </a:solidFill>
              <a:effectLst/>
              <a:latin typeface="+mn-lt"/>
              <a:ea typeface="+mn-ea"/>
              <a:cs typeface="+mn-cs"/>
            </a:rPr>
          </a:br>
          <a:br>
            <a:rPr lang="en-NZ" sz="1100">
              <a:solidFill>
                <a:schemeClr val="tx1"/>
              </a:solidFill>
              <a:effectLst/>
              <a:latin typeface="+mn-lt"/>
              <a:ea typeface="+mn-ea"/>
              <a:cs typeface="+mn-cs"/>
            </a:rPr>
          </a:br>
          <a:r>
            <a:rPr lang="en-NZ" sz="1100">
              <a:solidFill>
                <a:schemeClr val="tx1"/>
              </a:solidFill>
              <a:effectLst/>
              <a:latin typeface="+mn-lt"/>
              <a:ea typeface="+mn-ea"/>
              <a:cs typeface="+mn-cs"/>
            </a:rPr>
            <a:t>RAS Dairy Cattle Show Code of Ethics</a:t>
          </a:r>
          <a:br>
            <a:rPr lang="en-NZ" sz="1100">
              <a:solidFill>
                <a:schemeClr val="tx1"/>
              </a:solidFill>
              <a:effectLst/>
              <a:latin typeface="+mn-lt"/>
              <a:ea typeface="+mn-ea"/>
              <a:cs typeface="+mn-cs"/>
            </a:rPr>
          </a:br>
          <a:r>
            <a:rPr lang="en-NZ" sz="1100">
              <a:solidFill>
                <a:schemeClr val="tx1"/>
              </a:solidFill>
              <a:effectLst/>
              <a:latin typeface="+mn-lt"/>
              <a:ea typeface="+mn-ea"/>
              <a:cs typeface="+mn-cs"/>
            </a:rPr>
            <a:t>The NZ Dairy Event operates under the Manawatu A&amp;P show which is affiliated to RAS. RAS Rules and Regulations for A&amp;P Shows were updated to include the Dairy Cattle Show Code of Ethics. All exhibitors must abide by the Code of Ethics which includes a $5.00 levy on every in-milk animal exhibited per show. No levy is charged on young stock entries.</a:t>
          </a:r>
          <a:br>
            <a:rPr lang="en-NZ" sz="1100">
              <a:solidFill>
                <a:schemeClr val="tx1"/>
              </a:solidFill>
              <a:effectLst/>
              <a:latin typeface="+mn-lt"/>
              <a:ea typeface="+mn-ea"/>
              <a:cs typeface="+mn-cs"/>
            </a:rPr>
          </a:br>
          <a:br>
            <a:rPr lang="en-NZ" sz="1100">
              <a:solidFill>
                <a:schemeClr val="tx1"/>
              </a:solidFill>
              <a:effectLst/>
              <a:latin typeface="+mn-lt"/>
              <a:ea typeface="+mn-ea"/>
              <a:cs typeface="+mn-cs"/>
            </a:rPr>
          </a:br>
          <a:r>
            <a:rPr lang="en-NZ" sz="1100">
              <a:solidFill>
                <a:schemeClr val="tx1"/>
              </a:solidFill>
              <a:effectLst/>
              <a:latin typeface="+mn-lt"/>
              <a:ea typeface="+mn-ea"/>
              <a:cs typeface="+mn-cs"/>
            </a:rPr>
            <a:t>DISCLOSURE UNDER PRIVACY ACT 1993 (Must be read and agreed by Applicant)</a:t>
          </a:r>
          <a:br>
            <a:rPr lang="en-NZ" sz="1100">
              <a:solidFill>
                <a:schemeClr val="tx1"/>
              </a:solidFill>
              <a:effectLst/>
              <a:latin typeface="+mn-lt"/>
              <a:ea typeface="+mn-ea"/>
              <a:cs typeface="+mn-cs"/>
            </a:rPr>
          </a:br>
          <a:r>
            <a:rPr lang="en-NZ" sz="1100">
              <a:solidFill>
                <a:schemeClr val="tx1"/>
              </a:solidFill>
              <a:effectLst/>
              <a:latin typeface="+mn-lt"/>
              <a:ea typeface="+mn-ea"/>
              <a:cs typeface="+mn-cs"/>
            </a:rPr>
            <a:t>As a condition of entry to the NZDE, it is a requirement for each exhibitor to supply details of your name, postal and email address, telephone # for one or more of the following purposes.</a:t>
          </a:r>
          <a:br>
            <a:rPr lang="en-NZ" sz="1100">
              <a:solidFill>
                <a:schemeClr val="tx1"/>
              </a:solidFill>
              <a:effectLst/>
              <a:latin typeface="+mn-lt"/>
              <a:ea typeface="+mn-ea"/>
              <a:cs typeface="+mn-cs"/>
            </a:rPr>
          </a:br>
          <a:r>
            <a:rPr lang="en-NZ" sz="1100">
              <a:solidFill>
                <a:schemeClr val="tx1"/>
              </a:solidFill>
              <a:effectLst/>
              <a:latin typeface="+mn-lt"/>
              <a:ea typeface="+mn-ea"/>
              <a:cs typeface="+mn-cs"/>
            </a:rPr>
            <a:t>a) To be kept as part of the records for future NZ Dairy Events.</a:t>
          </a:r>
          <a:br>
            <a:rPr lang="en-NZ" sz="1100">
              <a:solidFill>
                <a:schemeClr val="tx1"/>
              </a:solidFill>
              <a:effectLst/>
              <a:latin typeface="+mn-lt"/>
              <a:ea typeface="+mn-ea"/>
              <a:cs typeface="+mn-cs"/>
            </a:rPr>
          </a:br>
          <a:r>
            <a:rPr lang="en-NZ" sz="1100">
              <a:solidFill>
                <a:schemeClr val="tx1"/>
              </a:solidFill>
              <a:effectLst/>
              <a:latin typeface="+mn-lt"/>
              <a:ea typeface="+mn-ea"/>
              <a:cs typeface="+mn-cs"/>
            </a:rPr>
            <a:t>b) To enable the NZDE Management to disclose the information to sponsors for the purpose of obtaining sponsorship</a:t>
          </a:r>
          <a:br>
            <a:rPr lang="en-NZ" sz="1100">
              <a:solidFill>
                <a:schemeClr val="tx1"/>
              </a:solidFill>
              <a:effectLst/>
              <a:latin typeface="+mn-lt"/>
              <a:ea typeface="+mn-ea"/>
              <a:cs typeface="+mn-cs"/>
            </a:rPr>
          </a:br>
          <a:br>
            <a:rPr lang="en-NZ" sz="1100">
              <a:solidFill>
                <a:schemeClr val="tx1"/>
              </a:solidFill>
              <a:effectLst/>
              <a:latin typeface="+mn-lt"/>
              <a:ea typeface="+mn-ea"/>
              <a:cs typeface="+mn-cs"/>
            </a:rPr>
          </a:br>
          <a:r>
            <a:rPr lang="en-NZ" sz="1100">
              <a:solidFill>
                <a:schemeClr val="tx1"/>
              </a:solidFill>
              <a:effectLst/>
              <a:latin typeface="+mn-lt"/>
              <a:ea typeface="+mn-ea"/>
              <a:cs typeface="+mn-cs"/>
            </a:rPr>
            <a:t>Signature of Applicant _______________________________________________ Date:___/____/____</a:t>
          </a:r>
          <a:br>
            <a:rPr lang="en-NZ" sz="1100">
              <a:solidFill>
                <a:schemeClr val="tx1"/>
              </a:solidFill>
              <a:effectLst/>
              <a:latin typeface="+mn-lt"/>
              <a:ea typeface="+mn-ea"/>
              <a:cs typeface="+mn-cs"/>
            </a:rPr>
          </a:br>
          <a:r>
            <a:rPr lang="en-NZ" sz="1100" b="1">
              <a:solidFill>
                <a:srgbClr val="FF0000"/>
              </a:solidFill>
              <a:effectLst/>
              <a:latin typeface="+mn-lt"/>
              <a:ea typeface="+mn-ea"/>
              <a:cs typeface="+mn-cs"/>
            </a:rPr>
            <a:t>NB: Electronic submission of this form from the e-mail address above will be accepted as signature and date of acceptance of conditions.</a:t>
          </a:r>
        </a:p>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200025</xdr:colOff>
      <xdr:row>25</xdr:row>
      <xdr:rowOff>0</xdr:rowOff>
    </xdr:from>
    <xdr:ext cx="523875" cy="409575"/>
    <xdr:grpSp>
      <xdr:nvGrpSpPr>
        <xdr:cNvPr id="2" name="Shape 2">
          <a:extLst>
            <a:ext uri="{FF2B5EF4-FFF2-40B4-BE49-F238E27FC236}">
              <a16:creationId xmlns:a16="http://schemas.microsoft.com/office/drawing/2014/main" id="{A8FB597A-FC36-4BAD-B50E-FC47171460E1}"/>
            </a:ext>
          </a:extLst>
        </xdr:cNvPr>
        <xdr:cNvGrpSpPr/>
      </xdr:nvGrpSpPr>
      <xdr:grpSpPr>
        <a:xfrm>
          <a:off x="13880306" y="5095875"/>
          <a:ext cx="523875" cy="409575"/>
          <a:chOff x="5088825" y="3579975"/>
          <a:chExt cx="514350" cy="400050"/>
        </a:xfrm>
      </xdr:grpSpPr>
      <xdr:cxnSp macro="">
        <xdr:nvCxnSpPr>
          <xdr:cNvPr id="3" name="Shape 13">
            <a:extLst>
              <a:ext uri="{FF2B5EF4-FFF2-40B4-BE49-F238E27FC236}">
                <a16:creationId xmlns:a16="http://schemas.microsoft.com/office/drawing/2014/main" id="{2A8F6151-7921-12B3-6D5D-1F7E6BB10C4E}"/>
              </a:ext>
            </a:extLst>
          </xdr:cNvPr>
          <xdr:cNvCxnSpPr/>
        </xdr:nvCxnSpPr>
        <xdr:spPr>
          <a:xfrm flipH="1">
            <a:off x="5088825" y="3579975"/>
            <a:ext cx="514350" cy="400050"/>
          </a:xfrm>
          <a:prstGeom prst="straightConnector1">
            <a:avLst/>
          </a:prstGeom>
          <a:noFill/>
          <a:ln w="9525"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123825</xdr:colOff>
      <xdr:row>24</xdr:row>
      <xdr:rowOff>257175</xdr:rowOff>
    </xdr:from>
    <xdr:ext cx="1266825" cy="314325"/>
    <xdr:sp macro="" textlink="">
      <xdr:nvSpPr>
        <xdr:cNvPr id="4" name="Shape 16">
          <a:extLst>
            <a:ext uri="{FF2B5EF4-FFF2-40B4-BE49-F238E27FC236}">
              <a16:creationId xmlns:a16="http://schemas.microsoft.com/office/drawing/2014/main" id="{61BB38AE-1FDE-4D3C-92E7-8F8D686DEF45}"/>
            </a:ext>
          </a:extLst>
        </xdr:cNvPr>
        <xdr:cNvSpPr/>
      </xdr:nvSpPr>
      <xdr:spPr>
        <a:xfrm>
          <a:off x="14363700" y="5095875"/>
          <a:ext cx="1266825" cy="314325"/>
        </a:xfrm>
        <a:prstGeom prst="roundRect">
          <a:avLst>
            <a:gd name="adj" fmla="val 0"/>
          </a:avLst>
        </a:prstGeom>
        <a:solidFill>
          <a:srgbClr val="D8D8D8"/>
        </a:solidFill>
        <a:ln w="9525" cap="flat" cmpd="sng">
          <a:solidFill>
            <a:schemeClr val="accent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Shirt Sizes</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0E8C4C-9A35-490F-BF9B-E84E5B7ACAD3}" name="Table_2163" displayName="Table_2163" ref="A43:G52">
  <tableColumns count="7">
    <tableColumn id="1" xr3:uid="{7D4A2777-6C6D-4983-9889-2BCF97AD1F83}" name="Young Handler"/>
    <tableColumn id="2" xr3:uid="{7788DF27-6858-4395-887C-61EC8BC6A565}" name="DOB"/>
    <tableColumn id="3" xr3:uid="{CAABC09C-62BD-4F6E-9DF9-336885644970}" name="Location"/>
    <tableColumn id="4" xr3:uid="{A6A4D1C6-DF12-49FE-A003-17A54F1E7CE6}" name="Description"/>
    <tableColumn id="6" xr3:uid="{564140AF-7D86-4BFD-AE4C-E98C9B53A1F8}" name="Class"/>
    <tableColumn id="5" xr3:uid="{83C37497-3851-472D-91B9-802DE27FE26E}" name="Age" dataDxfId="17"/>
    <tableColumn id="7" xr3:uid="{B1752800-BE75-44D8-A044-FE430EC3A971}" name="Fee_x000a_Ex GST" dataDxfId="16"/>
  </tableColumns>
  <tableStyleInfo name="SHOW_ENTRY-style 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D18EEC-6B54-4679-8C61-EB3AAE70344D}" name="Table_45" displayName="Table_45" ref="B58:E62">
  <tableColumns count="4">
    <tableColumn id="1" xr3:uid="{EA676666-6877-4975-A756-DBFE75C2BC8E}" name="Name"/>
    <tableColumn id="2" xr3:uid="{A4948DC8-91B7-4622-945A-12D2E935E378}" name="DOB"/>
    <tableColumn id="3" xr3:uid="{CE9148C5-8779-4D29-894F-9250DBF64111}" name="Age">
      <calculatedColumnFormula>IF(C59="","",DATEDIF(#REF!,AgeYth,"Y"))</calculatedColumnFormula>
    </tableColumn>
    <tableColumn id="4" xr3:uid="{6E1C8EAC-1665-412A-AA1D-8A350172E81B}" name="NOTE">
      <calculatedColumnFormula>IF(#REF!="","",IF(#REF!&gt;25,"Invalid Age as at 01/01/22",""))</calculatedColumnFormula>
    </tableColumn>
  </tableColumns>
  <tableStyleInfo name="Yth Challeng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B23A-D355-4B0A-A15F-6B3BC80C6F95}">
  <dimension ref="A1:Z999"/>
  <sheetViews>
    <sheetView zoomScale="80" zoomScaleNormal="80" workbookViewId="0">
      <selection activeCell="B26" sqref="B26"/>
    </sheetView>
  </sheetViews>
  <sheetFormatPr defaultColWidth="14.42578125" defaultRowHeight="15" x14ac:dyDescent="0.25"/>
  <cols>
    <col min="1" max="1" width="29.7109375" customWidth="1"/>
    <col min="2" max="2" width="38" customWidth="1"/>
    <col min="3" max="3" width="12" customWidth="1"/>
    <col min="4" max="4" width="13.5703125" customWidth="1"/>
    <col min="5" max="5" width="23.140625" customWidth="1"/>
    <col min="6" max="6" width="43.42578125" customWidth="1"/>
    <col min="7" max="7" width="29.5703125" customWidth="1"/>
    <col min="8" max="8" width="25.7109375" customWidth="1"/>
    <col min="9" max="9" width="8.5703125" customWidth="1"/>
    <col min="10" max="10" width="20.7109375" customWidth="1"/>
    <col min="11" max="11" width="8.7109375" customWidth="1"/>
    <col min="12" max="26" width="9.140625" customWidth="1"/>
  </cols>
  <sheetData>
    <row r="1" spans="1:26" ht="3.75" customHeight="1" x14ac:dyDescent="0.25">
      <c r="A1" s="1">
        <v>5851</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79" t="s">
        <v>84</v>
      </c>
      <c r="B2" s="80"/>
      <c r="C2" s="80"/>
      <c r="D2" s="80"/>
      <c r="E2" s="80"/>
      <c r="F2" s="80"/>
      <c r="G2" s="80"/>
      <c r="H2" s="80"/>
      <c r="I2" s="80"/>
      <c r="J2" s="80"/>
      <c r="K2" s="2"/>
      <c r="L2" s="1"/>
      <c r="M2" s="1"/>
      <c r="N2" s="1"/>
      <c r="O2" s="1"/>
      <c r="P2" s="1"/>
      <c r="Q2" s="1"/>
      <c r="R2" s="1"/>
      <c r="S2" s="1"/>
      <c r="T2" s="1"/>
      <c r="U2" s="1"/>
      <c r="V2" s="1"/>
      <c r="W2" s="1"/>
      <c r="X2" s="1"/>
      <c r="Y2" s="1"/>
      <c r="Z2" s="1"/>
    </row>
    <row r="3" spans="1:26" ht="14.25" customHeight="1" x14ac:dyDescent="0.25">
      <c r="A3" s="81" t="s">
        <v>0</v>
      </c>
      <c r="B3" s="82"/>
      <c r="C3" s="82"/>
      <c r="D3" s="82"/>
      <c r="E3" s="82"/>
      <c r="F3" s="82"/>
      <c r="G3" s="82"/>
      <c r="H3" s="82"/>
      <c r="I3" s="82"/>
      <c r="J3" s="82"/>
      <c r="K3" s="4"/>
      <c r="L3" s="1"/>
      <c r="M3" s="1"/>
      <c r="N3" s="1"/>
      <c r="O3" s="1"/>
      <c r="P3" s="1"/>
      <c r="Q3" s="1"/>
      <c r="R3" s="1"/>
      <c r="S3" s="1"/>
      <c r="T3" s="1"/>
      <c r="U3" s="1"/>
      <c r="V3" s="1"/>
      <c r="W3" s="1"/>
      <c r="X3" s="1"/>
      <c r="Y3" s="1"/>
      <c r="Z3" s="1"/>
    </row>
    <row r="4" spans="1:26" ht="14.25" customHeight="1" x14ac:dyDescent="0.25">
      <c r="A4" s="65" t="s">
        <v>2</v>
      </c>
      <c r="B4" s="1"/>
      <c r="C4" s="6" t="s">
        <v>3</v>
      </c>
      <c r="D4" s="64"/>
      <c r="E4" s="64"/>
      <c r="F4" s="64"/>
      <c r="G4" s="5"/>
      <c r="J4" s="5"/>
      <c r="K4" s="4"/>
      <c r="L4" s="1"/>
      <c r="M4" s="1"/>
      <c r="N4" s="1"/>
      <c r="O4" s="1"/>
      <c r="P4" s="1"/>
      <c r="Q4" s="1"/>
      <c r="R4" s="1"/>
      <c r="S4" s="1"/>
      <c r="T4" s="1"/>
      <c r="U4" s="1"/>
      <c r="V4" s="1"/>
      <c r="W4" s="1"/>
      <c r="X4" s="1"/>
      <c r="Y4" s="1"/>
      <c r="Z4" s="1"/>
    </row>
    <row r="5" spans="1:26" ht="14.25" customHeight="1" x14ac:dyDescent="0.25">
      <c r="A5" s="65" t="s">
        <v>5</v>
      </c>
      <c r="B5" s="1"/>
      <c r="C5" s="6" t="s">
        <v>6</v>
      </c>
      <c r="D5" s="5"/>
      <c r="J5" s="5"/>
      <c r="K5" s="4"/>
      <c r="L5" s="1"/>
      <c r="M5" s="1"/>
      <c r="N5" s="1"/>
      <c r="O5" s="1"/>
      <c r="P5" s="1"/>
      <c r="Q5" s="1"/>
      <c r="R5" s="1"/>
      <c r="S5" s="1"/>
      <c r="T5" s="1"/>
      <c r="U5" s="1"/>
      <c r="V5" s="1"/>
      <c r="W5" s="1"/>
      <c r="X5" s="1"/>
      <c r="Y5" s="1"/>
      <c r="Z5" s="1"/>
    </row>
    <row r="6" spans="1:26" ht="15" customHeight="1" x14ac:dyDescent="0.25">
      <c r="A6" s="65" t="s">
        <v>4</v>
      </c>
      <c r="B6" s="1"/>
      <c r="K6" s="1"/>
      <c r="L6" s="1"/>
      <c r="M6" s="1"/>
      <c r="N6" s="1"/>
      <c r="O6" s="1"/>
      <c r="P6" s="1"/>
      <c r="Q6" s="1"/>
      <c r="R6" s="1"/>
      <c r="S6" s="1"/>
      <c r="T6" s="1"/>
      <c r="U6" s="1"/>
      <c r="V6" s="1"/>
      <c r="W6" s="1"/>
      <c r="X6" s="1"/>
      <c r="Y6" s="1"/>
      <c r="Z6" s="1"/>
    </row>
    <row r="7" spans="1:26" ht="14.25" customHeight="1" x14ac:dyDescent="0.25">
      <c r="A7" s="65" t="s">
        <v>7</v>
      </c>
      <c r="B7" s="1"/>
      <c r="K7" s="1"/>
      <c r="L7" s="1"/>
      <c r="M7" s="1"/>
      <c r="N7" s="1"/>
      <c r="O7" s="1"/>
      <c r="P7" s="1"/>
      <c r="Q7" s="1"/>
      <c r="R7" s="1"/>
      <c r="S7" s="1"/>
      <c r="T7" s="1"/>
      <c r="U7" s="1"/>
      <c r="V7" s="1"/>
      <c r="W7" s="1"/>
      <c r="X7" s="1"/>
      <c r="Y7" s="1"/>
      <c r="Z7" s="1"/>
    </row>
    <row r="8" spans="1:26" ht="14.25" customHeight="1" x14ac:dyDescent="0.25">
      <c r="A8" s="65" t="s">
        <v>8</v>
      </c>
      <c r="B8" s="1"/>
      <c r="G8" s="1"/>
      <c r="J8" s="1"/>
      <c r="K8" s="1"/>
      <c r="L8" s="1"/>
      <c r="M8" s="1"/>
      <c r="N8" s="1"/>
      <c r="O8" s="1"/>
      <c r="P8" s="1"/>
      <c r="Q8" s="1"/>
      <c r="R8" s="1"/>
      <c r="S8" s="1"/>
      <c r="T8" s="1"/>
      <c r="U8" s="1"/>
      <c r="V8" s="1"/>
      <c r="W8" s="1"/>
      <c r="X8" s="1"/>
      <c r="Y8" s="1"/>
      <c r="Z8" s="1"/>
    </row>
    <row r="9" spans="1:26" ht="14.25" customHeight="1" x14ac:dyDescent="0.25">
      <c r="A9" s="65" t="s">
        <v>10</v>
      </c>
      <c r="B9" s="1" t="str">
        <f t="array" ref="B9">IFERROR(IF(INDEX(#REF!,MATCH($A$1,#REF!,0),MATCH("Address Line1",#REF!,0))=0,"",(INDEX(#REF!,MATCH($A$1,#REF!,0),MATCH("Address Line1",#REF!,0)))),"")</f>
        <v/>
      </c>
      <c r="G9" s="1"/>
      <c r="J9" s="1"/>
      <c r="K9" s="1"/>
      <c r="L9" s="1"/>
      <c r="M9" s="1"/>
      <c r="N9" s="1"/>
      <c r="O9" s="1"/>
      <c r="P9" s="1"/>
      <c r="Q9" s="1"/>
      <c r="R9" s="1"/>
      <c r="S9" s="1"/>
      <c r="T9" s="1"/>
      <c r="U9" s="1"/>
      <c r="V9" s="1"/>
      <c r="W9" s="1"/>
      <c r="X9" s="1"/>
      <c r="Y9" s="1"/>
      <c r="Z9" s="1"/>
    </row>
    <row r="10" spans="1:26" ht="14.25" customHeight="1" x14ac:dyDescent="0.25">
      <c r="A10" s="65" t="s">
        <v>12</v>
      </c>
      <c r="B10" s="1" t="str">
        <f t="array" ref="B10">IFERROR(IF(INDEX(#REF!,MATCH($A$1,#REF!,0),MATCH("City",#REF!,0))=0,"",(INDEX(#REF!,MATCH($A$1,#REF!,0),MATCH("City",#REF!,0)))),"")</f>
        <v/>
      </c>
      <c r="G10" s="1"/>
      <c r="J10" s="1"/>
      <c r="K10" s="1"/>
      <c r="L10" s="1"/>
      <c r="M10" s="1"/>
      <c r="N10" s="1"/>
      <c r="O10" s="1"/>
      <c r="P10" s="1"/>
      <c r="Q10" s="1"/>
      <c r="R10" s="1"/>
      <c r="S10" s="1"/>
      <c r="T10" s="1"/>
      <c r="U10" s="1"/>
      <c r="V10" s="1"/>
      <c r="W10" s="1"/>
      <c r="X10" s="1"/>
      <c r="Y10" s="1"/>
      <c r="Z10" s="1"/>
    </row>
    <row r="11" spans="1:26" ht="14.25" customHeight="1" x14ac:dyDescent="0.25">
      <c r="A11" s="65" t="s">
        <v>14</v>
      </c>
      <c r="B11" s="1" t="str">
        <f t="array" ref="B11">IFERROR(IF(INDEX(#REF!,MATCH($A$1,#REF!,0),MATCH("PostCode",#REF!,0))=0,"",(INDEX(#REF!,MATCH($A$1,#REF!,0),MATCH("PostCode",#REF!,0)))),"")</f>
        <v/>
      </c>
      <c r="G11" s="1"/>
      <c r="J11" s="1"/>
      <c r="K11" s="1"/>
      <c r="L11" s="1"/>
      <c r="M11" s="1"/>
      <c r="N11" s="1"/>
      <c r="O11" s="1"/>
      <c r="P11" s="1"/>
      <c r="Q11" s="1"/>
      <c r="R11" s="1"/>
      <c r="S11" s="1"/>
      <c r="T11" s="1"/>
      <c r="U11" s="1"/>
      <c r="V11" s="1"/>
      <c r="W11" s="1"/>
      <c r="X11" s="1"/>
      <c r="Y11" s="1"/>
      <c r="Z11" s="1"/>
    </row>
    <row r="12" spans="1:26" ht="14.25" customHeight="1" x14ac:dyDescent="0.25">
      <c r="A12" s="65" t="s">
        <v>16</v>
      </c>
      <c r="B12" s="1" t="str">
        <f t="array" ref="B12">IFERROR(IF(INDEX(#REF!,MATCH($A$1,#REF!,0),MATCH("Nait No",#REF!,0))=0,"",(INDEX(#REF!,MATCH($A$1,#REF!,0),MATCH("Nait No",#REF!,0)))),"")</f>
        <v/>
      </c>
      <c r="G12" s="1"/>
      <c r="J12" s="1"/>
      <c r="K12" s="1"/>
      <c r="L12" s="1"/>
      <c r="M12" s="1"/>
      <c r="N12" s="1"/>
      <c r="O12" s="1"/>
      <c r="P12" s="1"/>
      <c r="Q12" s="1"/>
      <c r="R12" s="1"/>
      <c r="S12" s="1"/>
      <c r="T12" s="1"/>
      <c r="U12" s="1"/>
      <c r="V12" s="1"/>
      <c r="W12" s="1"/>
      <c r="X12" s="1"/>
      <c r="Y12" s="1"/>
      <c r="Z12" s="1"/>
    </row>
    <row r="13" spans="1:26" ht="14.25" customHeight="1" x14ac:dyDescent="0.25">
      <c r="A13" s="65"/>
      <c r="B13" s="1"/>
      <c r="C13" s="1"/>
      <c r="D13" s="1"/>
      <c r="G13" s="1"/>
      <c r="I13" s="1"/>
      <c r="J13" s="1"/>
      <c r="K13" s="1"/>
      <c r="L13" s="1"/>
      <c r="M13" s="1"/>
      <c r="N13" s="1"/>
      <c r="O13" s="1"/>
      <c r="P13" s="1"/>
      <c r="Q13" s="1"/>
      <c r="R13" s="1"/>
      <c r="S13" s="1"/>
      <c r="T13" s="1"/>
      <c r="U13" s="1"/>
      <c r="V13" s="1"/>
      <c r="W13" s="1"/>
      <c r="X13" s="1"/>
      <c r="Y13" s="1"/>
      <c r="Z13" s="1"/>
    </row>
    <row r="14" spans="1:26" ht="14.25" customHeight="1" x14ac:dyDescent="0.25">
      <c r="A14" s="65" t="s">
        <v>17</v>
      </c>
      <c r="B14" s="1" t="str">
        <f t="array" ref="B14">IFERROR(IF(INDEX(#REF!,MATCH($A$1,#REF!,0),MATCH("GST No:",#REF!,0))=0,"",(INDEX(#REF!,MATCH($A$1,#REF!,0),MATCH("GST no:",#REF!,0)))),"")</f>
        <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65" t="s">
        <v>18</v>
      </c>
      <c r="B15" s="1" t="str">
        <f t="array" ref="B15">IFERROR(IF(INDEX(#REF!,MATCH($A$1,#REF!,0),MATCH("Phone",#REF!,0))=0,"",(INDEX(#REF!,MATCH($A$1,#REF!,0),MATCH("Phone",#REF!,0)))),"")</f>
        <v/>
      </c>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65" t="s">
        <v>19</v>
      </c>
      <c r="B16" s="1" t="str">
        <f t="array" ref="B16">IFERROR(IF(INDEX(#REF!,MATCH($A$1,#REF!,0),MATCH("Alt Phone",#REF!,0))=0,"",(INDEX(#REF!,MATCH($A$1,#REF!,0),MATCH("Alt Phone",#REF!,0)))),"")</f>
        <v/>
      </c>
      <c r="C16" s="1"/>
      <c r="D16" s="1"/>
      <c r="E16" s="7"/>
      <c r="F16" s="1"/>
      <c r="G16" s="1"/>
      <c r="H16" s="1"/>
      <c r="I16" s="1"/>
      <c r="J16" s="1"/>
      <c r="K16" s="1"/>
      <c r="L16" s="1"/>
      <c r="M16" s="1"/>
      <c r="N16" s="1"/>
      <c r="O16" s="1"/>
      <c r="P16" s="1"/>
      <c r="Q16" s="1"/>
      <c r="R16" s="1"/>
      <c r="S16" s="1"/>
      <c r="T16" s="1"/>
      <c r="U16" s="1"/>
      <c r="V16" s="1"/>
      <c r="W16" s="1"/>
      <c r="X16" s="1"/>
      <c r="Y16" s="1"/>
      <c r="Z16" s="1"/>
    </row>
    <row r="17" spans="1:20" ht="15" customHeight="1" x14ac:dyDescent="0.25">
      <c r="A17" s="65" t="s">
        <v>20</v>
      </c>
      <c r="B17" s="1"/>
      <c r="C17" s="1"/>
      <c r="D17" s="1"/>
      <c r="E17" s="1"/>
      <c r="F17" s="1"/>
      <c r="G17" s="1"/>
      <c r="H17" s="1"/>
      <c r="I17" s="1"/>
      <c r="J17" s="1"/>
      <c r="K17" s="1"/>
      <c r="L17" s="1"/>
      <c r="M17" s="1"/>
      <c r="N17" s="1"/>
      <c r="O17" s="1"/>
      <c r="P17" s="1"/>
      <c r="Q17" s="1"/>
      <c r="R17" s="1"/>
      <c r="S17" s="1"/>
      <c r="T17" s="1"/>
    </row>
    <row r="18" spans="1:20" ht="14.25" customHeight="1" x14ac:dyDescent="0.25">
      <c r="A18" s="65" t="s">
        <v>21</v>
      </c>
      <c r="B18" s="1" t="str">
        <f t="array" ref="B18">IFERROR(IF(INDEX(#REF!,MATCH($A$1,#REF!,0),MATCH("Alt Email",#REF!,0))=0,"",(INDEX(#REF!,MATCH($A$1,#REF!,0),MATCH("Alt Email",#REF!,0)))),"")</f>
        <v/>
      </c>
      <c r="C18" s="1"/>
      <c r="D18" s="1"/>
      <c r="E18" s="1"/>
      <c r="F18" s="1"/>
      <c r="G18" s="1"/>
      <c r="H18" s="1"/>
      <c r="I18" s="1"/>
      <c r="J18" s="1"/>
      <c r="K18" s="1"/>
      <c r="L18" s="1"/>
      <c r="M18" s="1"/>
      <c r="N18" s="1"/>
      <c r="O18" s="1"/>
      <c r="P18" s="1"/>
      <c r="Q18" s="1"/>
      <c r="R18" s="1"/>
      <c r="S18" s="1"/>
      <c r="T18" s="1"/>
    </row>
    <row r="19" spans="1:20" ht="14.25" customHeight="1" x14ac:dyDescent="0.25">
      <c r="A19" s="65" t="s">
        <v>22</v>
      </c>
      <c r="B19" s="1"/>
      <c r="C19" s="1"/>
      <c r="D19" s="1"/>
      <c r="E19" s="1"/>
      <c r="F19" s="1"/>
      <c r="G19" s="1"/>
      <c r="H19" s="1"/>
      <c r="I19" s="1"/>
      <c r="J19" s="1"/>
      <c r="K19" s="1"/>
      <c r="L19" s="1"/>
      <c r="M19" s="1"/>
      <c r="N19" s="1"/>
      <c r="O19" s="1"/>
      <c r="P19" s="1"/>
      <c r="Q19" s="1"/>
      <c r="R19" s="1"/>
      <c r="S19" s="1"/>
      <c r="T19" s="1"/>
    </row>
    <row r="20" spans="1:20" ht="14.25" customHeight="1" x14ac:dyDescent="0.25">
      <c r="A20" s="65" t="s">
        <v>23</v>
      </c>
      <c r="B20" s="1"/>
      <c r="C20" s="1"/>
      <c r="D20" s="1"/>
      <c r="E20" s="1"/>
      <c r="F20" s="1"/>
      <c r="G20" s="1"/>
      <c r="H20" s="1"/>
      <c r="I20" s="1"/>
      <c r="J20" s="1"/>
      <c r="K20" s="1"/>
      <c r="L20" s="1"/>
      <c r="M20" s="1"/>
      <c r="N20" s="1"/>
      <c r="O20" s="1"/>
      <c r="P20" s="1"/>
      <c r="Q20" s="1"/>
      <c r="R20" s="1"/>
      <c r="S20" s="1"/>
      <c r="T20" s="1"/>
    </row>
    <row r="21" spans="1:20" ht="14.25" customHeight="1" x14ac:dyDescent="0.25">
      <c r="A21" s="65" t="s">
        <v>24</v>
      </c>
      <c r="B21" s="1"/>
      <c r="C21" s="1"/>
      <c r="D21" s="1"/>
      <c r="E21" s="1"/>
      <c r="F21" s="1"/>
      <c r="G21" s="1"/>
      <c r="H21" s="1"/>
      <c r="I21" s="1"/>
      <c r="J21" s="1"/>
      <c r="K21" s="1"/>
      <c r="L21" s="1"/>
      <c r="M21" s="1"/>
      <c r="N21" s="1"/>
      <c r="O21" s="1"/>
      <c r="P21" s="1"/>
      <c r="Q21" s="1"/>
      <c r="R21" s="1"/>
      <c r="S21" s="1"/>
      <c r="T21" s="1"/>
    </row>
    <row r="22" spans="1:20" ht="15" customHeight="1" x14ac:dyDescent="0.25">
      <c r="A22" s="65" t="s">
        <v>25</v>
      </c>
      <c r="B22" s="1"/>
      <c r="C22" s="1"/>
      <c r="D22" s="1"/>
      <c r="E22" s="71" t="s">
        <v>1</v>
      </c>
      <c r="F22" s="3"/>
      <c r="G22" s="1"/>
      <c r="H22" s="1"/>
      <c r="I22" s="1"/>
      <c r="J22" s="1"/>
      <c r="K22" s="1"/>
      <c r="L22" s="1"/>
      <c r="M22" s="1"/>
      <c r="N22" s="1"/>
      <c r="O22" s="1"/>
      <c r="P22" s="1"/>
      <c r="Q22" s="1"/>
      <c r="R22" s="1"/>
      <c r="S22" s="1"/>
      <c r="T22" s="1"/>
    </row>
    <row r="23" spans="1:20" ht="14.25" customHeight="1" x14ac:dyDescent="0.25">
      <c r="A23" s="65" t="s">
        <v>26</v>
      </c>
      <c r="B23" s="1" t="s">
        <v>223</v>
      </c>
      <c r="C23" s="1"/>
      <c r="D23" s="1"/>
      <c r="E23" s="65" t="str">
        <f>COUNT(#REF!)&amp;" -Youth Entry Fees"</f>
        <v>0 -Youth Entry Fees</v>
      </c>
      <c r="F23" s="66">
        <f>SUM('Show Entries '!N29+'Show Entries '!N30+'Show Entries '!N31+'Show Entries '!N32+'Show Entries '!N33+'Show Entries '!N34+'Show Entries '!N35+'Show Entries '!N36+'Show Entries '!N37+'Show Entries '!N38+'Show Entries '!N39)</f>
        <v>0</v>
      </c>
      <c r="G23" s="1"/>
      <c r="H23" s="1"/>
      <c r="I23" s="1"/>
      <c r="J23" s="1"/>
      <c r="N23" s="1"/>
      <c r="O23" s="1"/>
      <c r="P23" s="1"/>
      <c r="Q23" s="1"/>
      <c r="R23" s="1"/>
      <c r="S23" s="1"/>
      <c r="T23" s="1"/>
    </row>
    <row r="24" spans="1:20" ht="14.25" customHeight="1" x14ac:dyDescent="0.25">
      <c r="A24" s="65"/>
      <c r="B24" s="1"/>
      <c r="C24" s="1"/>
      <c r="D24" s="1"/>
      <c r="E24" s="65" t="str">
        <f>COUNT(#REF!)&amp;" -Breed Entry Fees"</f>
        <v>0 -Breed Entry Fees</v>
      </c>
      <c r="F24" s="66">
        <f>SUM('Show Entries '!L4+'Show Entries '!L5+'Show Entries '!L6+'Show Entries '!L7+'Show Entries '!L8+'Show Entries '!L9+'Show Entries '!L10+'Show Entries '!L11+'Show Entries '!L12+'Show Entries '!L13+'Show Entries '!L14+'Show Entries '!L15+'Show Entries '!L16+'Show Entries '!L17+'Show Entries '!L18+'Show Entries '!L19+'Show Entries '!L20+'Show Entries '!L21+'Show Entries '!L22+'Show Entries '!L23)</f>
        <v>0</v>
      </c>
      <c r="G24" s="1"/>
      <c r="H24" s="1"/>
      <c r="I24" s="1"/>
      <c r="J24" s="1"/>
      <c r="N24" s="1"/>
      <c r="O24" s="1"/>
      <c r="P24" s="1"/>
      <c r="Q24" s="1"/>
      <c r="R24" s="1"/>
      <c r="S24" s="1"/>
      <c r="T24" s="1"/>
    </row>
    <row r="25" spans="1:20" ht="14.25" customHeight="1" x14ac:dyDescent="0.25">
      <c r="A25" s="65"/>
      <c r="B25" s="72" t="s">
        <v>27</v>
      </c>
      <c r="C25" s="8"/>
      <c r="D25" s="1"/>
      <c r="E25" s="65" t="str">
        <f>COUNT(#REF!)&amp;" -Youth Handlers"</f>
        <v>0 -Youth Handlers</v>
      </c>
      <c r="F25" s="67">
        <f>SUM('Show Entries '!G44+'Show Entries '!G45+'Show Entries '!G46+'Show Entries '!G47+'Show Entries '!G48+'Show Entries '!G49+'Show Entries '!G50+'Show Entries '!G51+'Show Entries '!G52)</f>
        <v>0</v>
      </c>
      <c r="G25" s="1"/>
      <c r="H25" s="1"/>
      <c r="I25" s="1"/>
      <c r="J25" s="1"/>
      <c r="N25" s="1"/>
      <c r="O25" s="1"/>
      <c r="P25" s="1"/>
      <c r="Q25" s="1"/>
      <c r="R25" s="1"/>
      <c r="S25" s="1"/>
      <c r="T25" s="1"/>
    </row>
    <row r="26" spans="1:20" ht="14.25" customHeight="1" x14ac:dyDescent="0.25">
      <c r="A26" s="65" t="s">
        <v>28</v>
      </c>
      <c r="B26" s="1"/>
      <c r="C26" s="8"/>
      <c r="D26" s="1"/>
      <c r="E26" s="65" t="s">
        <v>82</v>
      </c>
      <c r="F26" s="66">
        <f>SUM('Show Entries '!E57)</f>
        <v>0</v>
      </c>
      <c r="G26" s="1"/>
      <c r="H26" s="1"/>
      <c r="I26" s="1"/>
      <c r="J26" s="1"/>
      <c r="N26" s="1"/>
      <c r="O26" s="1"/>
      <c r="P26" s="1"/>
      <c r="Q26" s="1"/>
      <c r="R26" s="1"/>
      <c r="S26" s="1"/>
      <c r="T26" s="1"/>
    </row>
    <row r="27" spans="1:20" ht="14.25" customHeight="1" x14ac:dyDescent="0.25">
      <c r="A27" s="65" t="s">
        <v>29</v>
      </c>
      <c r="B27" s="1"/>
      <c r="C27" s="1"/>
      <c r="D27" s="1"/>
      <c r="E27" s="65" t="s">
        <v>9</v>
      </c>
      <c r="F27" s="66">
        <f>SUM('Show Entries '!M4+'Show Entries '!M5+'Show Entries '!M6+'Show Entries '!M7+'Show Entries '!M8+'Show Entries '!M9+'Show Entries '!M10+'Show Entries '!M11+'Show Entries '!M12+'Show Entries '!M13+'Show Entries '!M14+'Show Entries '!M15+'Show Entries '!M16+'Show Entries '!M17+'Show Entries '!M18+'Show Entries '!M19+'Show Entries '!M20+'Show Entries '!M21+'Show Entries '!M22+'Show Entries '!M23)</f>
        <v>0</v>
      </c>
      <c r="G27" s="1"/>
      <c r="H27" s="1"/>
      <c r="I27" s="1"/>
      <c r="J27" s="1"/>
      <c r="N27" s="1"/>
      <c r="O27" s="1"/>
      <c r="P27" s="1"/>
      <c r="Q27" s="1"/>
      <c r="R27" s="1"/>
      <c r="S27" s="1"/>
      <c r="T27" s="1"/>
    </row>
    <row r="28" spans="1:20" ht="14.25" customHeight="1" x14ac:dyDescent="0.25">
      <c r="A28" s="1"/>
      <c r="B28" s="1"/>
      <c r="C28" s="8"/>
      <c r="D28" s="1"/>
      <c r="E28" s="65" t="str" cm="1">
        <f t="array" ref="E28">B23:B23</f>
        <v>No $ 0</v>
      </c>
      <c r="F28" s="68">
        <f>SUM(B23)</f>
        <v>0</v>
      </c>
      <c r="G28" s="1"/>
      <c r="H28" s="1"/>
      <c r="I28" s="1"/>
      <c r="J28" s="1"/>
      <c r="N28" s="1"/>
      <c r="O28" s="1"/>
      <c r="P28" s="1"/>
      <c r="Q28" s="1"/>
      <c r="R28" s="1"/>
      <c r="S28" s="1"/>
      <c r="T28" s="1"/>
    </row>
    <row r="29" spans="1:20" ht="14.25" customHeight="1" x14ac:dyDescent="0.25">
      <c r="A29" s="65"/>
      <c r="B29" s="1"/>
      <c r="C29" s="1"/>
      <c r="D29" s="1"/>
      <c r="E29" s="65"/>
      <c r="F29" s="69"/>
      <c r="G29" s="1"/>
      <c r="H29" s="1"/>
      <c r="I29" s="1"/>
      <c r="J29" s="1"/>
      <c r="N29" s="1"/>
      <c r="O29" s="1"/>
      <c r="P29" s="1"/>
      <c r="Q29" s="1"/>
      <c r="R29" s="1"/>
      <c r="S29" s="1"/>
      <c r="T29" s="1"/>
    </row>
    <row r="30" spans="1:20" ht="14.25" customHeight="1" x14ac:dyDescent="0.25">
      <c r="A30" s="1"/>
      <c r="B30" s="1"/>
      <c r="C30" s="1"/>
      <c r="D30" s="1"/>
      <c r="E30" s="65" t="s">
        <v>11</v>
      </c>
      <c r="F30" s="66">
        <f>+ROUND(F29*0.15,2)</f>
        <v>0</v>
      </c>
      <c r="G30" s="1"/>
      <c r="H30" s="1"/>
      <c r="I30" s="1"/>
      <c r="J30" s="1"/>
      <c r="N30" s="1"/>
      <c r="O30" s="1"/>
      <c r="P30" s="1"/>
      <c r="Q30" s="1"/>
      <c r="R30" s="1"/>
      <c r="S30" s="1"/>
      <c r="T30" s="1"/>
    </row>
    <row r="31" spans="1:20" ht="14.25" customHeight="1" thickBot="1" x14ac:dyDescent="0.3">
      <c r="A31" s="1"/>
      <c r="B31" s="1"/>
      <c r="C31" s="1"/>
      <c r="D31" s="1"/>
      <c r="E31" s="65" t="s">
        <v>13</v>
      </c>
      <c r="F31" s="70">
        <f>+F29+F30</f>
        <v>0</v>
      </c>
      <c r="G31" s="1"/>
      <c r="H31" s="1"/>
      <c r="I31" s="1"/>
      <c r="J31" s="1"/>
      <c r="N31" s="1"/>
      <c r="O31" s="1"/>
      <c r="P31" s="1"/>
      <c r="Q31" s="1"/>
      <c r="R31" s="1"/>
      <c r="S31" s="1"/>
      <c r="T31" s="1"/>
    </row>
    <row r="32" spans="1:20" ht="14.25" customHeight="1" thickBot="1" x14ac:dyDescent="0.3">
      <c r="A32" s="1"/>
      <c r="B32" s="1"/>
      <c r="C32" s="1"/>
      <c r="D32" s="1"/>
      <c r="E32" s="65" t="s">
        <v>15</v>
      </c>
      <c r="F32" s="70">
        <f>SUM(F30+F31)</f>
        <v>0</v>
      </c>
      <c r="G32" s="1"/>
      <c r="H32" s="1"/>
      <c r="I32" s="1"/>
      <c r="J32" s="1"/>
      <c r="N32" s="1"/>
      <c r="O32" s="1"/>
      <c r="P32" s="1"/>
      <c r="Q32" s="1"/>
      <c r="R32" s="1"/>
      <c r="S32" s="1"/>
      <c r="T32" s="1"/>
    </row>
    <row r="33" spans="1:26" ht="14.25" customHeight="1" x14ac:dyDescent="0.25">
      <c r="A33" s="83" t="s">
        <v>30</v>
      </c>
      <c r="B33" s="83"/>
      <c r="C33" s="1"/>
      <c r="D33" s="1"/>
      <c r="E33" s="1"/>
      <c r="F33" s="1"/>
      <c r="G33" s="1"/>
      <c r="H33" s="1"/>
      <c r="I33" s="1"/>
      <c r="J33" s="1"/>
      <c r="N33" s="1"/>
      <c r="O33" s="1"/>
      <c r="P33" s="1"/>
      <c r="Q33" s="1"/>
      <c r="R33" s="1"/>
      <c r="S33" s="1"/>
      <c r="T33" s="1"/>
    </row>
    <row r="34" spans="1:26" ht="14.25" customHeight="1" x14ac:dyDescent="0.25">
      <c r="A34" s="1"/>
      <c r="B34" s="1"/>
      <c r="C34" s="1"/>
      <c r="D34" s="1"/>
      <c r="E34" s="1"/>
      <c r="I34" s="1"/>
      <c r="J34" s="1"/>
      <c r="K34" s="1"/>
      <c r="L34" s="1"/>
      <c r="M34" s="1"/>
      <c r="N34" s="1"/>
      <c r="O34" s="1"/>
      <c r="P34" s="1"/>
      <c r="Q34" s="1"/>
      <c r="R34" s="1"/>
      <c r="S34" s="1"/>
      <c r="T34" s="1"/>
    </row>
    <row r="35" spans="1:26" ht="14.25" customHeight="1" x14ac:dyDescent="0.25">
      <c r="A35" s="1"/>
      <c r="B35" s="1"/>
      <c r="C35" s="1"/>
      <c r="D35" s="1"/>
      <c r="E35" s="1"/>
      <c r="I35" s="1"/>
      <c r="J35" s="1"/>
      <c r="K35" s="1"/>
      <c r="L35" s="1"/>
      <c r="M35" s="1"/>
      <c r="N35" s="1"/>
      <c r="O35" s="1"/>
      <c r="P35" s="1"/>
      <c r="Q35" s="1"/>
      <c r="R35" s="1"/>
      <c r="S35" s="1"/>
      <c r="T35" s="1"/>
    </row>
    <row r="36" spans="1:26" ht="14.25" customHeight="1" x14ac:dyDescent="0.25">
      <c r="A36" s="1"/>
      <c r="B36" s="1"/>
      <c r="C36" s="1"/>
      <c r="D36" s="1"/>
      <c r="E36" s="9"/>
      <c r="F36" s="9"/>
      <c r="G36" s="9"/>
      <c r="H36" s="1"/>
      <c r="I36" s="9"/>
      <c r="J36" s="9"/>
      <c r="K36" s="1"/>
      <c r="L36" s="1"/>
      <c r="M36" s="1"/>
      <c r="N36" s="1"/>
      <c r="O36" s="1"/>
      <c r="P36" s="1"/>
      <c r="Q36" s="1"/>
      <c r="R36" s="1"/>
      <c r="S36" s="1"/>
      <c r="T36" s="1"/>
      <c r="U36" s="1"/>
      <c r="V36" s="1"/>
      <c r="W36" s="1"/>
      <c r="X36" s="1"/>
      <c r="Y36" s="1"/>
      <c r="Z36" s="1"/>
    </row>
    <row r="37" spans="1:26" ht="14.25" customHeight="1" x14ac:dyDescent="0.25">
      <c r="A37" s="1"/>
      <c r="B37" s="1"/>
      <c r="C37" s="1"/>
      <c r="D37" s="1"/>
      <c r="E37" s="9"/>
      <c r="F37" s="9"/>
      <c r="G37" s="9"/>
      <c r="H37" s="9"/>
      <c r="I37" s="9"/>
      <c r="J37" s="9"/>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9"/>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83"/>
      <c r="B40" s="83"/>
      <c r="C40" s="1"/>
      <c r="D40" s="1"/>
      <c r="E40" s="1"/>
      <c r="F40" s="1"/>
      <c r="G40" s="1"/>
      <c r="H40" s="1"/>
      <c r="I40" s="1"/>
      <c r="J40" s="1"/>
      <c r="K40" s="9"/>
      <c r="L40" s="1"/>
      <c r="M40" s="1"/>
      <c r="N40" s="1"/>
      <c r="O40" s="1"/>
      <c r="P40" s="1"/>
      <c r="Q40" s="1"/>
      <c r="R40" s="1"/>
      <c r="S40" s="1"/>
      <c r="T40" s="1"/>
      <c r="U40" s="1"/>
      <c r="V40" s="1"/>
      <c r="W40" s="1"/>
      <c r="X40" s="1"/>
      <c r="Y40" s="1"/>
      <c r="Z40" s="1"/>
    </row>
    <row r="41" spans="1:26" s="1" customFormat="1" ht="14.25" customHeight="1" x14ac:dyDescent="0.25"/>
    <row r="42" spans="1:26" s="1" customFormat="1" ht="12.75" customHeight="1" x14ac:dyDescent="0.25"/>
    <row r="43" spans="1:26" s="1" customFormat="1" ht="14.25" customHeight="1" x14ac:dyDescent="0.25"/>
    <row r="44" spans="1:26" s="1" customFormat="1" ht="14.25" customHeight="1" x14ac:dyDescent="0.25"/>
    <row r="45" spans="1:26" s="1" customFormat="1" ht="14.25" customHeight="1" x14ac:dyDescent="0.25"/>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H999" s="1"/>
    </row>
  </sheetData>
  <mergeCells count="4">
    <mergeCell ref="A2:J2"/>
    <mergeCell ref="A3:J3"/>
    <mergeCell ref="A33:B33"/>
    <mergeCell ref="A40:B40"/>
  </mergeCells>
  <conditionalFormatting sqref="B23">
    <cfRule type="expression" dxfId="15" priority="3">
      <formula>AND(B6&lt;&gt;"",B23="")</formula>
    </cfRule>
  </conditionalFormatting>
  <conditionalFormatting sqref="B26">
    <cfRule type="expression" dxfId="14" priority="1">
      <formula>AND(B6&lt;&gt;"",B26="")</formula>
    </cfRule>
  </conditionalFormatting>
  <conditionalFormatting sqref="B27">
    <cfRule type="expression" dxfId="13" priority="2">
      <formula>AND(B6&lt;&gt;"",B27="")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xWindow="736" yWindow="1179" count="2">
        <x14:dataValidation type="list" allowBlank="1" showInputMessage="1" showErrorMessage="1" prompt="Cliiping Frame - If you want to being a Clipping Frame, use the dropdown to amend to Yes._x000a_" xr:uid="{DCCE0455-8128-4EFB-9F71-ECB8DE08E472}">
          <x14:formula1>
            <xm:f>'HIDE SHEET'!$J$2:$J$3</xm:f>
          </x14:formula1>
          <xm:sqref>B23</xm:sqref>
        </x14:dataValidation>
        <x14:dataValidation type="list" allowBlank="1" showInputMessage="1" showErrorMessage="1" prompt="TB Status - Select your TB status from the dropdown list" xr:uid="{8222707C-A01A-4258-98BF-1587DDD61575}">
          <x14:formula1>
            <xm:f>'HIDE SHEET'!$O$2:$O$11</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D123D-0670-4F89-B072-FF69A6895CE2}">
  <dimension ref="A1:Q62"/>
  <sheetViews>
    <sheetView tabSelected="1" topLeftCell="A38" zoomScale="80" zoomScaleNormal="80" workbookViewId="0">
      <selection activeCell="A4" sqref="A4"/>
    </sheetView>
  </sheetViews>
  <sheetFormatPr defaultRowHeight="15" x14ac:dyDescent="0.25"/>
  <cols>
    <col min="1" max="1" width="13.28515625" customWidth="1"/>
    <col min="2" max="2" width="12.85546875" customWidth="1"/>
    <col min="3" max="3" width="24.28515625" customWidth="1"/>
    <col min="4" max="4" width="16.85546875" customWidth="1"/>
    <col min="5" max="5" width="25.85546875" customWidth="1"/>
    <col min="6" max="6" width="34.140625" customWidth="1"/>
    <col min="7" max="7" width="28.5703125" customWidth="1"/>
    <col min="11" max="11" width="22.140625" customWidth="1"/>
    <col min="12" max="12" width="20" customWidth="1"/>
  </cols>
  <sheetData>
    <row r="1" spans="1:16" ht="21" x14ac:dyDescent="0.35">
      <c r="A1" s="10" t="s">
        <v>31</v>
      </c>
      <c r="B1" s="11"/>
      <c r="C1" s="12" t="s">
        <v>1597</v>
      </c>
      <c r="D1" s="11"/>
      <c r="E1" s="11"/>
      <c r="F1" s="11"/>
      <c r="G1" s="11"/>
      <c r="H1" s="11"/>
      <c r="I1" s="11"/>
      <c r="J1" s="13"/>
      <c r="K1" s="11"/>
      <c r="L1" s="11"/>
      <c r="M1" s="11"/>
      <c r="N1" s="11"/>
      <c r="O1" s="11"/>
      <c r="P1" s="11"/>
    </row>
    <row r="2" spans="1:16" x14ac:dyDescent="0.25">
      <c r="A2" s="14" t="s">
        <v>32</v>
      </c>
      <c r="B2" s="14" t="s">
        <v>33</v>
      </c>
      <c r="C2" s="14" t="s">
        <v>34</v>
      </c>
      <c r="D2" s="15">
        <v>41132</v>
      </c>
      <c r="E2" s="14" t="s">
        <v>35</v>
      </c>
      <c r="F2" s="14" t="s">
        <v>36</v>
      </c>
      <c r="G2" s="14" t="s">
        <v>37</v>
      </c>
      <c r="H2" s="15" t="s">
        <v>38</v>
      </c>
      <c r="I2" s="15" t="s">
        <v>38</v>
      </c>
      <c r="J2" s="14"/>
      <c r="K2" s="16" t="s">
        <v>39</v>
      </c>
      <c r="L2" s="17" t="s">
        <v>40</v>
      </c>
      <c r="M2" s="17" t="s">
        <v>41</v>
      </c>
      <c r="N2" s="17" t="s">
        <v>42</v>
      </c>
      <c r="O2" s="17">
        <v>4201</v>
      </c>
    </row>
    <row r="3" spans="1:16" ht="30" x14ac:dyDescent="0.25">
      <c r="A3" s="18" t="s">
        <v>43</v>
      </c>
      <c r="B3" s="19" t="s">
        <v>44</v>
      </c>
      <c r="C3" s="18" t="s">
        <v>45</v>
      </c>
      <c r="D3" s="20" t="s">
        <v>46</v>
      </c>
      <c r="E3" s="18" t="s">
        <v>47</v>
      </c>
      <c r="F3" s="18" t="s">
        <v>48</v>
      </c>
      <c r="G3" s="18" t="s">
        <v>49</v>
      </c>
      <c r="H3" s="21" t="s">
        <v>50</v>
      </c>
      <c r="I3" s="21" t="s">
        <v>51</v>
      </c>
      <c r="J3" s="21" t="s">
        <v>52</v>
      </c>
      <c r="K3" s="18" t="s">
        <v>53</v>
      </c>
      <c r="L3" s="21" t="s">
        <v>54</v>
      </c>
      <c r="M3" s="20" t="s">
        <v>55</v>
      </c>
      <c r="N3" s="21" t="s">
        <v>56</v>
      </c>
      <c r="O3" s="20" t="s">
        <v>57</v>
      </c>
    </row>
    <row r="4" spans="1:16" x14ac:dyDescent="0.25">
      <c r="A4" s="78"/>
      <c r="B4" s="23" t="e">
        <f>VLOOKUP(A4,'HIDE SHEET'!A:G,2,FALSE)</f>
        <v>#N/A</v>
      </c>
      <c r="C4" s="23" t="e">
        <f>VLOOKUP(A4,'HIDE SHEET'!A:G,3,FALSE)</f>
        <v>#N/A</v>
      </c>
      <c r="D4" s="24" t="e">
        <f>VLOOKUP(A4,'HIDE SHEET'!A:G,4,FALSE)</f>
        <v>#N/A</v>
      </c>
      <c r="E4" s="23" t="e">
        <f>VLOOKUP(A4,'HIDE SHEET'!A:G,5,FALSE)</f>
        <v>#N/A</v>
      </c>
      <c r="F4" s="23" t="e">
        <f>VLOOKUP(A4,'HIDE SHEET'!A:G,6,FALSE)</f>
        <v>#N/A</v>
      </c>
      <c r="G4" s="23" t="e">
        <f>VLOOKUP(A4,'HIDE SHEET'!A:G,7,FALSE)</f>
        <v>#N/A</v>
      </c>
      <c r="H4" s="23"/>
      <c r="I4" s="23"/>
      <c r="J4" s="25"/>
      <c r="K4" s="26"/>
      <c r="L4" s="26"/>
      <c r="M4" s="27"/>
      <c r="N4" s="26"/>
      <c r="O4" s="26"/>
    </row>
    <row r="5" spans="1:16" x14ac:dyDescent="0.25">
      <c r="A5" s="78"/>
      <c r="B5" s="23" t="e">
        <f>VLOOKUP(A5,'HIDE SHEET'!A:G,2,FALSE)</f>
        <v>#N/A</v>
      </c>
      <c r="C5" s="23" t="e">
        <f>VLOOKUP(A5,'HIDE SHEET'!A:G,3,FALSE)</f>
        <v>#N/A</v>
      </c>
      <c r="D5" s="24" t="e">
        <f>VLOOKUP(A5,'HIDE SHEET'!A:G,4,FALSE)</f>
        <v>#N/A</v>
      </c>
      <c r="E5" s="23" t="e">
        <f>VLOOKUP(A5,'HIDE SHEET'!A:G,5,FALSE)</f>
        <v>#N/A</v>
      </c>
      <c r="F5" s="23" t="e">
        <f>VLOOKUP(A5,'HIDE SHEET'!A:G,6,FALSE)</f>
        <v>#N/A</v>
      </c>
      <c r="G5" s="23" t="e">
        <f>VLOOKUP(A5,'HIDE SHEET'!A:G,7,FALSE)</f>
        <v>#N/A</v>
      </c>
      <c r="H5" s="23"/>
      <c r="I5" s="23"/>
      <c r="J5" s="25"/>
      <c r="K5" s="26"/>
      <c r="L5" s="26"/>
      <c r="M5" s="27"/>
      <c r="N5" s="26"/>
      <c r="O5" s="26"/>
    </row>
    <row r="6" spans="1:16" x14ac:dyDescent="0.25">
      <c r="A6" s="22"/>
      <c r="B6" s="23" t="e">
        <f>VLOOKUP(A6,'HIDE SHEET'!A:G,2,FALSE)</f>
        <v>#N/A</v>
      </c>
      <c r="C6" s="23" t="e">
        <f>VLOOKUP(A6,'HIDE SHEET'!A:G,3,FALSE)</f>
        <v>#N/A</v>
      </c>
      <c r="D6" s="24" t="e">
        <f>VLOOKUP(A6,'HIDE SHEET'!A:G,4,FALSE)</f>
        <v>#N/A</v>
      </c>
      <c r="E6" s="23" t="e">
        <f>VLOOKUP(A6,'HIDE SHEET'!A:G,5,FALSE)</f>
        <v>#N/A</v>
      </c>
      <c r="F6" s="23" t="e">
        <f>VLOOKUP(A6,'HIDE SHEET'!A:G,6,FALSE)</f>
        <v>#N/A</v>
      </c>
      <c r="G6" s="23" t="e">
        <f>VLOOKUP(A6,'HIDE SHEET'!A:G,7,FALSE)</f>
        <v>#N/A</v>
      </c>
      <c r="H6" s="23"/>
      <c r="I6" s="23"/>
      <c r="J6" s="25"/>
      <c r="K6" s="26"/>
      <c r="L6" s="26"/>
      <c r="M6" s="27"/>
      <c r="N6" s="26"/>
      <c r="O6" s="26"/>
    </row>
    <row r="7" spans="1:16" x14ac:dyDescent="0.25">
      <c r="A7" s="22"/>
      <c r="B7" s="23" t="e">
        <f>VLOOKUP(A7,'HIDE SHEET'!A:G,2,FALSE)</f>
        <v>#N/A</v>
      </c>
      <c r="C7" s="23" t="e">
        <f>VLOOKUP(A7,'HIDE SHEET'!A:G,3,FALSE)</f>
        <v>#N/A</v>
      </c>
      <c r="D7" s="24" t="e">
        <f>VLOOKUP(A7,'HIDE SHEET'!A:G,4,FALSE)</f>
        <v>#N/A</v>
      </c>
      <c r="E7" s="23" t="e">
        <f>VLOOKUP(A7,'HIDE SHEET'!A:G,5,FALSE)</f>
        <v>#N/A</v>
      </c>
      <c r="F7" s="23" t="e">
        <f>VLOOKUP(A7,'HIDE SHEET'!A:G,6,FALSE)</f>
        <v>#N/A</v>
      </c>
      <c r="G7" s="23" t="e">
        <f>VLOOKUP(A7,'HIDE SHEET'!A:G,7,FALSE)</f>
        <v>#N/A</v>
      </c>
      <c r="H7" s="23"/>
      <c r="I7" s="23"/>
      <c r="J7" s="25"/>
      <c r="K7" s="26"/>
      <c r="L7" s="26"/>
      <c r="M7" s="27"/>
      <c r="N7" s="26"/>
      <c r="O7" s="26"/>
    </row>
    <row r="8" spans="1:16" x14ac:dyDescent="0.25">
      <c r="A8" s="22"/>
      <c r="B8" s="23" t="e">
        <f>VLOOKUP(A8,'HIDE SHEET'!A:G,2,FALSE)</f>
        <v>#N/A</v>
      </c>
      <c r="C8" s="23" t="e">
        <f>VLOOKUP(A8,'HIDE SHEET'!A:G,3,FALSE)</f>
        <v>#N/A</v>
      </c>
      <c r="D8" s="24" t="e">
        <f>VLOOKUP(A8,'HIDE SHEET'!A:G,4,FALSE)</f>
        <v>#N/A</v>
      </c>
      <c r="E8" s="23" t="e">
        <f>VLOOKUP(A8,'HIDE SHEET'!A:G,5,FALSE)</f>
        <v>#N/A</v>
      </c>
      <c r="F8" s="23" t="e">
        <f>VLOOKUP(A8,'HIDE SHEET'!A:G,6,FALSE)</f>
        <v>#N/A</v>
      </c>
      <c r="G8" s="23" t="e">
        <f>VLOOKUP(A8,'HIDE SHEET'!A:G,7,FALSE)</f>
        <v>#N/A</v>
      </c>
      <c r="H8" s="23"/>
      <c r="I8" s="23"/>
      <c r="J8" s="25"/>
      <c r="K8" s="26"/>
      <c r="L8" s="26"/>
      <c r="M8" s="27"/>
      <c r="N8" s="26"/>
      <c r="O8" s="26"/>
    </row>
    <row r="9" spans="1:16" x14ac:dyDescent="0.25">
      <c r="A9" s="22"/>
      <c r="B9" s="23" t="e">
        <f>VLOOKUP(A9,'HIDE SHEET'!A:G,2,FALSE)</f>
        <v>#N/A</v>
      </c>
      <c r="C9" s="23" t="e">
        <f>VLOOKUP(A9,'HIDE SHEET'!A:G,3,FALSE)</f>
        <v>#N/A</v>
      </c>
      <c r="D9" s="24" t="e">
        <f>VLOOKUP(A9,'HIDE SHEET'!A:G,4,FALSE)</f>
        <v>#N/A</v>
      </c>
      <c r="E9" s="23" t="e">
        <f>VLOOKUP(A9,'HIDE SHEET'!A:G,5,FALSE)</f>
        <v>#N/A</v>
      </c>
      <c r="F9" s="23" t="e">
        <f>VLOOKUP(A9,'HIDE SHEET'!A:G,6,FALSE)</f>
        <v>#N/A</v>
      </c>
      <c r="G9" s="23" t="e">
        <f>VLOOKUP(A9,'HIDE SHEET'!A:G,7,FALSE)</f>
        <v>#N/A</v>
      </c>
      <c r="H9" s="23"/>
      <c r="I9" s="23"/>
      <c r="J9" s="25"/>
      <c r="K9" s="26"/>
      <c r="L9" s="26"/>
      <c r="M9" s="27"/>
      <c r="N9" s="26"/>
      <c r="O9" s="26"/>
    </row>
    <row r="10" spans="1:16" x14ac:dyDescent="0.25">
      <c r="A10" s="22"/>
      <c r="B10" s="23" t="e">
        <f>VLOOKUP(A10,'HIDE SHEET'!A:G,2,FALSE)</f>
        <v>#N/A</v>
      </c>
      <c r="C10" s="23" t="e">
        <f>VLOOKUP(A10,'HIDE SHEET'!A:G,3,FALSE)</f>
        <v>#N/A</v>
      </c>
      <c r="D10" s="24" t="e">
        <f>VLOOKUP(A10,'HIDE SHEET'!A:G,4,FALSE)</f>
        <v>#N/A</v>
      </c>
      <c r="E10" s="23" t="e">
        <f>VLOOKUP(A10,'HIDE SHEET'!A:G,5,FALSE)</f>
        <v>#N/A</v>
      </c>
      <c r="F10" s="23" t="e">
        <f>VLOOKUP(A10,'HIDE SHEET'!A:G,6,FALSE)</f>
        <v>#N/A</v>
      </c>
      <c r="G10" s="23" t="e">
        <f>VLOOKUP(A10,'HIDE SHEET'!A:G,7,FALSE)</f>
        <v>#N/A</v>
      </c>
      <c r="H10" s="23"/>
      <c r="I10" s="23"/>
      <c r="J10" s="25"/>
      <c r="K10" s="26"/>
      <c r="L10" s="26"/>
      <c r="M10" s="27"/>
      <c r="N10" s="26"/>
      <c r="O10" s="26"/>
    </row>
    <row r="11" spans="1:16" x14ac:dyDescent="0.25">
      <c r="A11" s="22"/>
      <c r="B11" s="23" t="e">
        <f>VLOOKUP(A11,'HIDE SHEET'!A:G,2,FALSE)</f>
        <v>#N/A</v>
      </c>
      <c r="C11" s="23" t="e">
        <f>VLOOKUP(A11,'HIDE SHEET'!A:G,3,FALSE)</f>
        <v>#N/A</v>
      </c>
      <c r="D11" s="24" t="e">
        <f>VLOOKUP(A11,'HIDE SHEET'!A:G,4,FALSE)</f>
        <v>#N/A</v>
      </c>
      <c r="E11" s="23" t="e">
        <f>VLOOKUP(A11,'HIDE SHEET'!A:G,5,FALSE)</f>
        <v>#N/A</v>
      </c>
      <c r="F11" s="23" t="e">
        <f>VLOOKUP(A11,'HIDE SHEET'!A:G,6,FALSE)</f>
        <v>#N/A</v>
      </c>
      <c r="G11" s="23" t="e">
        <f>VLOOKUP(A11,'HIDE SHEET'!A:G,7,FALSE)</f>
        <v>#N/A</v>
      </c>
      <c r="H11" s="23"/>
      <c r="I11" s="23"/>
      <c r="J11" s="25"/>
      <c r="K11" s="26"/>
      <c r="L11" s="26"/>
      <c r="M11" s="27"/>
      <c r="N11" s="26"/>
      <c r="O11" s="26"/>
    </row>
    <row r="12" spans="1:16" x14ac:dyDescent="0.25">
      <c r="A12" s="22"/>
      <c r="B12" s="23" t="e">
        <f>VLOOKUP(A12,'HIDE SHEET'!A:G,2,FALSE)</f>
        <v>#N/A</v>
      </c>
      <c r="C12" s="23" t="e">
        <f>VLOOKUP(A12,'HIDE SHEET'!A:G,3,FALSE)</f>
        <v>#N/A</v>
      </c>
      <c r="D12" s="24" t="e">
        <f>VLOOKUP(A12,'HIDE SHEET'!A:G,4,FALSE)</f>
        <v>#N/A</v>
      </c>
      <c r="E12" s="23" t="e">
        <f>VLOOKUP(A12,'HIDE SHEET'!A:G,5,FALSE)</f>
        <v>#N/A</v>
      </c>
      <c r="F12" s="23" t="e">
        <f>VLOOKUP(A12,'HIDE SHEET'!A:G,6,FALSE)</f>
        <v>#N/A</v>
      </c>
      <c r="G12" s="23" t="e">
        <f>VLOOKUP(A12,'HIDE SHEET'!A:G,7,FALSE)</f>
        <v>#N/A</v>
      </c>
      <c r="H12" s="23"/>
      <c r="I12" s="23"/>
      <c r="J12" s="25"/>
      <c r="K12" s="26"/>
      <c r="L12" s="26"/>
      <c r="M12" s="27"/>
      <c r="N12" s="26"/>
      <c r="O12" s="26"/>
    </row>
    <row r="13" spans="1:16" x14ac:dyDescent="0.25">
      <c r="A13" s="22"/>
      <c r="B13" s="23" t="e">
        <f>VLOOKUP(A13,'HIDE SHEET'!A:G,2,FALSE)</f>
        <v>#N/A</v>
      </c>
      <c r="C13" s="23" t="e">
        <f>VLOOKUP(A13,'HIDE SHEET'!A:G,3,FALSE)</f>
        <v>#N/A</v>
      </c>
      <c r="D13" s="24" t="e">
        <f>VLOOKUP(A13,'HIDE SHEET'!A:G,4,FALSE)</f>
        <v>#N/A</v>
      </c>
      <c r="E13" s="23" t="e">
        <f>VLOOKUP(A13,'HIDE SHEET'!A:G,5,FALSE)</f>
        <v>#N/A</v>
      </c>
      <c r="F13" s="23" t="e">
        <f>VLOOKUP(A13,'HIDE SHEET'!A:G,6,FALSE)</f>
        <v>#N/A</v>
      </c>
      <c r="G13" s="23" t="e">
        <f>VLOOKUP(A13,'HIDE SHEET'!A:G,7,FALSE)</f>
        <v>#N/A</v>
      </c>
      <c r="H13" s="23"/>
      <c r="I13" s="23"/>
      <c r="J13" s="25"/>
      <c r="K13" s="26"/>
      <c r="L13" s="26"/>
      <c r="M13" s="27"/>
      <c r="N13" s="26"/>
      <c r="O13" s="26"/>
    </row>
    <row r="14" spans="1:16" x14ac:dyDescent="0.25">
      <c r="A14" s="22"/>
      <c r="B14" s="23" t="e">
        <f>VLOOKUP(A14,'HIDE SHEET'!A:G,2,FALSE)</f>
        <v>#N/A</v>
      </c>
      <c r="C14" s="23" t="e">
        <f>VLOOKUP(A14,'HIDE SHEET'!A:G,3,FALSE)</f>
        <v>#N/A</v>
      </c>
      <c r="D14" s="24" t="e">
        <f>VLOOKUP(A14,'HIDE SHEET'!A:G,4,FALSE)</f>
        <v>#N/A</v>
      </c>
      <c r="E14" s="23" t="e">
        <f>VLOOKUP(A14,'HIDE SHEET'!A:G,5,FALSE)</f>
        <v>#N/A</v>
      </c>
      <c r="F14" s="23" t="e">
        <f>VLOOKUP(A14,'HIDE SHEET'!A:G,6,FALSE)</f>
        <v>#N/A</v>
      </c>
      <c r="G14" s="23" t="e">
        <f>VLOOKUP(A14,'HIDE SHEET'!A:G,7,FALSE)</f>
        <v>#N/A</v>
      </c>
      <c r="H14" s="23"/>
      <c r="I14" s="23"/>
      <c r="J14" s="25"/>
      <c r="K14" s="26"/>
      <c r="L14" s="26"/>
      <c r="M14" s="27"/>
      <c r="N14" s="26"/>
      <c r="O14" s="26"/>
    </row>
    <row r="15" spans="1:16" x14ac:dyDescent="0.25">
      <c r="A15" s="22"/>
      <c r="B15" s="23" t="e">
        <f>VLOOKUP(A15,'HIDE SHEET'!A:G,2,FALSE)</f>
        <v>#N/A</v>
      </c>
      <c r="C15" s="23" t="e">
        <f>VLOOKUP(A15,'HIDE SHEET'!A:G,3,FALSE)</f>
        <v>#N/A</v>
      </c>
      <c r="D15" s="24" t="e">
        <f>VLOOKUP(A15,'HIDE SHEET'!A:G,4,FALSE)</f>
        <v>#N/A</v>
      </c>
      <c r="E15" s="23" t="e">
        <f>VLOOKUP(A15,'HIDE SHEET'!A:G,5,FALSE)</f>
        <v>#N/A</v>
      </c>
      <c r="F15" s="23" t="e">
        <f>VLOOKUP(A15,'HIDE SHEET'!A:G,6,FALSE)</f>
        <v>#N/A</v>
      </c>
      <c r="G15" s="23" t="e">
        <f>VLOOKUP(A15,'HIDE SHEET'!A:G,7,FALSE)</f>
        <v>#N/A</v>
      </c>
      <c r="H15" s="23"/>
      <c r="I15" s="23"/>
      <c r="J15" s="25"/>
      <c r="K15" s="26"/>
      <c r="L15" s="26"/>
      <c r="M15" s="27"/>
      <c r="N15" s="26"/>
      <c r="O15" s="26"/>
    </row>
    <row r="16" spans="1:16" x14ac:dyDescent="0.25">
      <c r="A16" s="22"/>
      <c r="B16" s="23" t="e">
        <f>VLOOKUP(A16,'HIDE SHEET'!A:G,2,FALSE)</f>
        <v>#N/A</v>
      </c>
      <c r="C16" s="23" t="e">
        <f>VLOOKUP(A16,'HIDE SHEET'!A:G,3,FALSE)</f>
        <v>#N/A</v>
      </c>
      <c r="D16" s="24" t="e">
        <f>VLOOKUP(A16,'HIDE SHEET'!A:G,4,FALSE)</f>
        <v>#N/A</v>
      </c>
      <c r="E16" s="23" t="e">
        <f>VLOOKUP(A16,'HIDE SHEET'!A:G,5,FALSE)</f>
        <v>#N/A</v>
      </c>
      <c r="F16" s="23" t="e">
        <f>VLOOKUP(A16,'HIDE SHEET'!A:G,6,FALSE)</f>
        <v>#N/A</v>
      </c>
      <c r="G16" s="23" t="e">
        <f>VLOOKUP(A16,'HIDE SHEET'!A:G,7,FALSE)</f>
        <v>#N/A</v>
      </c>
      <c r="H16" s="23"/>
      <c r="I16" s="23"/>
      <c r="J16" s="25"/>
      <c r="K16" s="26"/>
      <c r="L16" s="26"/>
      <c r="M16" s="27"/>
      <c r="N16" s="26"/>
      <c r="O16" s="26"/>
    </row>
    <row r="17" spans="1:17" x14ac:dyDescent="0.25">
      <c r="A17" s="22"/>
      <c r="B17" s="23" t="e">
        <f>VLOOKUP(A17,'HIDE SHEET'!A:G,2,FALSE)</f>
        <v>#N/A</v>
      </c>
      <c r="C17" s="23" t="e">
        <f>VLOOKUP(A17,'HIDE SHEET'!A:G,3,FALSE)</f>
        <v>#N/A</v>
      </c>
      <c r="D17" s="24" t="e">
        <f>VLOOKUP(A17,'HIDE SHEET'!A:G,4,FALSE)</f>
        <v>#N/A</v>
      </c>
      <c r="E17" s="23" t="e">
        <f>VLOOKUP(A17,'HIDE SHEET'!A:G,5,FALSE)</f>
        <v>#N/A</v>
      </c>
      <c r="F17" s="23" t="e">
        <f>VLOOKUP(A17,'HIDE SHEET'!A:G,6,FALSE)</f>
        <v>#N/A</v>
      </c>
      <c r="G17" s="23" t="e">
        <f>VLOOKUP(A17,'HIDE SHEET'!A:G,7,FALSE)</f>
        <v>#N/A</v>
      </c>
      <c r="H17" s="23"/>
      <c r="I17" s="23"/>
      <c r="J17" s="25"/>
      <c r="K17" s="26"/>
      <c r="L17" s="26"/>
      <c r="M17" s="27"/>
      <c r="N17" s="26"/>
      <c r="O17" s="26"/>
    </row>
    <row r="18" spans="1:17" x14ac:dyDescent="0.25">
      <c r="A18" s="22"/>
      <c r="B18" s="23" t="e">
        <f>VLOOKUP(A18,'HIDE SHEET'!A:G,2,FALSE)</f>
        <v>#N/A</v>
      </c>
      <c r="C18" s="23" t="e">
        <f>VLOOKUP(A18,'HIDE SHEET'!A:G,3,FALSE)</f>
        <v>#N/A</v>
      </c>
      <c r="D18" s="24" t="e">
        <f>VLOOKUP(A18,'HIDE SHEET'!A:G,4,FALSE)</f>
        <v>#N/A</v>
      </c>
      <c r="E18" s="23" t="e">
        <f>VLOOKUP(A18,'HIDE SHEET'!A:G,5,FALSE)</f>
        <v>#N/A</v>
      </c>
      <c r="F18" s="23" t="e">
        <f>VLOOKUP(A18,'HIDE SHEET'!A:G,6,FALSE)</f>
        <v>#N/A</v>
      </c>
      <c r="G18" s="23" t="e">
        <f>VLOOKUP(A18,'HIDE SHEET'!A:G,7,FALSE)</f>
        <v>#N/A</v>
      </c>
      <c r="H18" s="23"/>
      <c r="I18" s="23"/>
      <c r="J18" s="25"/>
      <c r="K18" s="26"/>
      <c r="L18" s="26"/>
      <c r="M18" s="27"/>
      <c r="N18" s="26"/>
      <c r="O18" s="26"/>
    </row>
    <row r="19" spans="1:17" x14ac:dyDescent="0.25">
      <c r="A19" s="22"/>
      <c r="B19" s="23" t="e">
        <f>VLOOKUP(A19,'HIDE SHEET'!A:G,2,FALSE)</f>
        <v>#N/A</v>
      </c>
      <c r="C19" s="23" t="e">
        <f>VLOOKUP(A19,'HIDE SHEET'!A:G,3,FALSE)</f>
        <v>#N/A</v>
      </c>
      <c r="D19" s="24" t="e">
        <f>VLOOKUP(A19,'HIDE SHEET'!A:G,4,FALSE)</f>
        <v>#N/A</v>
      </c>
      <c r="E19" s="23" t="e">
        <f>VLOOKUP(A19,'HIDE SHEET'!A:G,5,FALSE)</f>
        <v>#N/A</v>
      </c>
      <c r="F19" s="23" t="e">
        <f>VLOOKUP(A19,'HIDE SHEET'!A:G,6,FALSE)</f>
        <v>#N/A</v>
      </c>
      <c r="G19" s="23" t="e">
        <f>VLOOKUP(A19,'HIDE SHEET'!A:G,7,FALSE)</f>
        <v>#N/A</v>
      </c>
      <c r="H19" s="23"/>
      <c r="I19" s="23"/>
      <c r="J19" s="25"/>
      <c r="K19" s="26"/>
      <c r="L19" s="26"/>
      <c r="M19" s="27"/>
      <c r="N19" s="26"/>
      <c r="O19" s="26"/>
    </row>
    <row r="20" spans="1:17" x14ac:dyDescent="0.25">
      <c r="A20" s="22"/>
      <c r="B20" s="23" t="e">
        <f>VLOOKUP(A20,'HIDE SHEET'!A:G,2,FALSE)</f>
        <v>#N/A</v>
      </c>
      <c r="C20" s="23" t="e">
        <f>VLOOKUP(A20,'HIDE SHEET'!A:G,3,FALSE)</f>
        <v>#N/A</v>
      </c>
      <c r="D20" s="24" t="e">
        <f>VLOOKUP(A20,'HIDE SHEET'!A:G,4,FALSE)</f>
        <v>#N/A</v>
      </c>
      <c r="E20" s="23" t="e">
        <f>VLOOKUP(A20,'HIDE SHEET'!A:G,5,FALSE)</f>
        <v>#N/A</v>
      </c>
      <c r="F20" s="23" t="e">
        <f>VLOOKUP(A20,'HIDE SHEET'!A:G,6,FALSE)</f>
        <v>#N/A</v>
      </c>
      <c r="G20" s="23" t="e">
        <f>VLOOKUP(A20,'HIDE SHEET'!A:G,7,FALSE)</f>
        <v>#N/A</v>
      </c>
      <c r="H20" s="23"/>
      <c r="I20" s="23"/>
      <c r="J20" s="25"/>
      <c r="K20" s="26"/>
      <c r="L20" s="26"/>
      <c r="M20" s="27"/>
      <c r="N20" s="26"/>
      <c r="O20" s="26"/>
    </row>
    <row r="21" spans="1:17" x14ac:dyDescent="0.25">
      <c r="A21" s="22"/>
      <c r="B21" s="23" t="e">
        <f>VLOOKUP(A21,'HIDE SHEET'!A:G,2,FALSE)</f>
        <v>#N/A</v>
      </c>
      <c r="C21" s="23" t="e">
        <f>VLOOKUP(A21,'HIDE SHEET'!A:G,3,FALSE)</f>
        <v>#N/A</v>
      </c>
      <c r="D21" s="24" t="e">
        <f>VLOOKUP(A21,'HIDE SHEET'!A:G,4,FALSE)</f>
        <v>#N/A</v>
      </c>
      <c r="E21" s="23" t="e">
        <f>VLOOKUP(A21,'HIDE SHEET'!A:G,5,FALSE)</f>
        <v>#N/A</v>
      </c>
      <c r="F21" s="23" t="e">
        <f>VLOOKUP(A21,'HIDE SHEET'!A:G,6,FALSE)</f>
        <v>#N/A</v>
      </c>
      <c r="G21" s="23" t="e">
        <f>VLOOKUP(A21,'HIDE SHEET'!A:G,7,FALSE)</f>
        <v>#N/A</v>
      </c>
      <c r="H21" s="23"/>
      <c r="I21" s="23"/>
      <c r="J21" s="25"/>
      <c r="K21" s="26"/>
      <c r="L21" s="26"/>
      <c r="M21" s="27"/>
      <c r="N21" s="26"/>
      <c r="O21" s="26"/>
    </row>
    <row r="22" spans="1:17" x14ac:dyDescent="0.25">
      <c r="A22" s="22"/>
      <c r="B22" s="23" t="e">
        <f>VLOOKUP(A22,'HIDE SHEET'!A:G,2,FALSE)</f>
        <v>#N/A</v>
      </c>
      <c r="C22" s="23" t="e">
        <f>VLOOKUP(A22,'HIDE SHEET'!A:G,3,FALSE)</f>
        <v>#N/A</v>
      </c>
      <c r="D22" s="24" t="e">
        <f>VLOOKUP(A22,'HIDE SHEET'!A:G,4,FALSE)</f>
        <v>#N/A</v>
      </c>
      <c r="E22" s="23" t="e">
        <f>VLOOKUP(A22,'HIDE SHEET'!A:G,5,FALSE)</f>
        <v>#N/A</v>
      </c>
      <c r="F22" s="23" t="e">
        <f>VLOOKUP(A22,'HIDE SHEET'!A:G,6,FALSE)</f>
        <v>#N/A</v>
      </c>
      <c r="G22" s="23" t="e">
        <f>VLOOKUP(A22,'HIDE SHEET'!A:G,7,FALSE)</f>
        <v>#N/A</v>
      </c>
      <c r="H22" s="23"/>
      <c r="I22" s="23"/>
      <c r="J22" s="25"/>
      <c r="K22" s="26"/>
      <c r="L22" s="26"/>
      <c r="M22" s="27"/>
      <c r="N22" s="26"/>
      <c r="O22" s="26"/>
    </row>
    <row r="23" spans="1:17" x14ac:dyDescent="0.25">
      <c r="A23" s="22"/>
      <c r="B23" s="23" t="e">
        <f>VLOOKUP(A23,'HIDE SHEET'!A:G,2,FALSE)</f>
        <v>#N/A</v>
      </c>
      <c r="C23" s="23" t="e">
        <f>VLOOKUP(A23,'HIDE SHEET'!A:G,3,FALSE)</f>
        <v>#N/A</v>
      </c>
      <c r="D23" s="24" t="e">
        <f>VLOOKUP(A23,'HIDE SHEET'!A:G,4,FALSE)</f>
        <v>#N/A</v>
      </c>
      <c r="E23" s="23" t="e">
        <f>VLOOKUP(A23,'HIDE SHEET'!A:G,5,FALSE)</f>
        <v>#N/A</v>
      </c>
      <c r="F23" s="23" t="e">
        <f>VLOOKUP(A23,'HIDE SHEET'!A:G,6,FALSE)</f>
        <v>#N/A</v>
      </c>
      <c r="G23" s="23" t="e">
        <f>VLOOKUP(A23,'HIDE SHEET'!A:G,7,FALSE)</f>
        <v>#N/A</v>
      </c>
      <c r="H23" s="23"/>
      <c r="I23" s="23"/>
      <c r="J23" s="25"/>
      <c r="K23" s="26"/>
      <c r="L23" s="26"/>
      <c r="M23" s="27"/>
      <c r="N23" s="26"/>
      <c r="O23" s="26"/>
    </row>
    <row r="25" spans="1:17" ht="21" x14ac:dyDescent="0.35">
      <c r="A25" s="28" t="s">
        <v>58</v>
      </c>
      <c r="B25" s="1"/>
      <c r="C25" s="29"/>
      <c r="D25" s="1"/>
      <c r="E25" s="1"/>
      <c r="F25" s="1"/>
      <c r="G25" s="1"/>
      <c r="H25" s="1"/>
      <c r="I25" s="1"/>
      <c r="J25" s="1"/>
      <c r="K25" s="1"/>
      <c r="L25" s="1"/>
      <c r="M25" s="1"/>
      <c r="N25" s="1"/>
      <c r="O25" s="30"/>
      <c r="P25" s="1"/>
      <c r="Q25" s="1"/>
    </row>
    <row r="26" spans="1:17" ht="21" x14ac:dyDescent="0.35">
      <c r="A26" s="28"/>
      <c r="B26" s="1"/>
      <c r="C26" s="29" t="s">
        <v>83</v>
      </c>
      <c r="D26" s="1"/>
      <c r="E26" s="1"/>
      <c r="F26" s="1"/>
      <c r="G26" s="1"/>
      <c r="H26" s="1"/>
      <c r="I26" s="1"/>
      <c r="J26" s="1"/>
      <c r="K26" s="1"/>
      <c r="L26" s="1"/>
      <c r="M26" s="1"/>
      <c r="N26" s="1"/>
      <c r="O26" s="30"/>
      <c r="P26" s="1"/>
      <c r="Q26" s="1"/>
    </row>
    <row r="27" spans="1:17" x14ac:dyDescent="0.25">
      <c r="A27" s="31" t="s">
        <v>59</v>
      </c>
      <c r="B27" s="31" t="s">
        <v>33</v>
      </c>
      <c r="C27" s="31" t="s">
        <v>60</v>
      </c>
      <c r="D27" s="32">
        <v>42949</v>
      </c>
      <c r="E27" s="31" t="s">
        <v>34</v>
      </c>
      <c r="F27" s="31" t="s">
        <v>61</v>
      </c>
      <c r="G27" s="31" t="s">
        <v>62</v>
      </c>
      <c r="H27" s="32" t="s">
        <v>63</v>
      </c>
      <c r="I27" s="32" t="s">
        <v>38</v>
      </c>
      <c r="J27" s="32" t="s">
        <v>38</v>
      </c>
      <c r="K27" s="32">
        <v>2019</v>
      </c>
      <c r="L27" s="33" t="s">
        <v>64</v>
      </c>
      <c r="M27" s="34" t="s">
        <v>65</v>
      </c>
      <c r="N27" s="35" t="s">
        <v>66</v>
      </c>
      <c r="O27" s="35">
        <v>1201</v>
      </c>
      <c r="P27" s="35"/>
      <c r="Q27" s="35">
        <v>4201</v>
      </c>
    </row>
    <row r="28" spans="1:17" ht="45" x14ac:dyDescent="0.25">
      <c r="A28" s="36" t="s">
        <v>43</v>
      </c>
      <c r="B28" s="37" t="s">
        <v>44</v>
      </c>
      <c r="C28" s="38" t="s">
        <v>45</v>
      </c>
      <c r="D28" s="39" t="s">
        <v>46</v>
      </c>
      <c r="E28" s="36" t="s">
        <v>47</v>
      </c>
      <c r="F28" s="36" t="s">
        <v>48</v>
      </c>
      <c r="G28" s="36" t="s">
        <v>67</v>
      </c>
      <c r="H28" s="39" t="s">
        <v>68</v>
      </c>
      <c r="I28" s="39" t="s">
        <v>50</v>
      </c>
      <c r="J28" s="39" t="s">
        <v>51</v>
      </c>
      <c r="K28" s="39" t="s">
        <v>52</v>
      </c>
      <c r="L28" s="39" t="s">
        <v>69</v>
      </c>
      <c r="M28" s="36" t="s">
        <v>53</v>
      </c>
      <c r="N28" s="39" t="s">
        <v>54</v>
      </c>
      <c r="O28" s="39" t="s">
        <v>70</v>
      </c>
      <c r="P28" s="39" t="s">
        <v>56</v>
      </c>
      <c r="Q28" s="39" t="s">
        <v>71</v>
      </c>
    </row>
    <row r="29" spans="1:17" x14ac:dyDescent="0.25">
      <c r="A29" s="78"/>
      <c r="B29" s="40" t="e">
        <f>VLOOKUP(A29,'HIDE SHEET'!A:G,2,FALSE)</f>
        <v>#N/A</v>
      </c>
      <c r="C29" s="40" t="e">
        <f>VLOOKUP(A29,'HIDE SHEET'!A:G,3,FALSE)</f>
        <v>#N/A</v>
      </c>
      <c r="D29" s="41" t="e">
        <f>VLOOKUP(A29,'HIDE SHEET'!A:G,4,FALSE)</f>
        <v>#N/A</v>
      </c>
      <c r="E29" s="40" t="e">
        <f>VLOOKUP(A29,'HIDE SHEET'!A:G,5,FALSE)</f>
        <v>#N/A</v>
      </c>
      <c r="F29" s="40" t="e">
        <f>VLOOKUP(A29,'HIDE SHEET'!A:G,6,FALSE)</f>
        <v>#N/A</v>
      </c>
      <c r="G29" s="40" t="e">
        <f>VLOOKUP(A29,'HIDE SHEET'!A:G,7,FALSE)</f>
        <v>#N/A</v>
      </c>
      <c r="H29" s="41"/>
      <c r="I29" s="40"/>
      <c r="J29" s="41"/>
      <c r="K29" s="42"/>
      <c r="L29" s="43"/>
      <c r="M29" s="44"/>
      <c r="N29" s="44"/>
      <c r="O29" s="44"/>
      <c r="P29" s="44"/>
      <c r="Q29" s="44"/>
    </row>
    <row r="30" spans="1:17" x14ac:dyDescent="0.25">
      <c r="A30" s="78"/>
      <c r="B30" s="40" t="e">
        <f>VLOOKUP(A30,'HIDE SHEET'!A:G,2,FALSE)</f>
        <v>#N/A</v>
      </c>
      <c r="C30" s="40" t="e">
        <f>VLOOKUP(A30,'HIDE SHEET'!A:G,3,FALSE)</f>
        <v>#N/A</v>
      </c>
      <c r="D30" s="41" t="e">
        <f>VLOOKUP(A30,'HIDE SHEET'!A:G,4,FALSE)</f>
        <v>#N/A</v>
      </c>
      <c r="E30" s="40" t="e">
        <f>VLOOKUP(A30,'HIDE SHEET'!A:G,5,FALSE)</f>
        <v>#N/A</v>
      </c>
      <c r="F30" s="40" t="e">
        <f>VLOOKUP(A30,'HIDE SHEET'!A:G,6,FALSE)</f>
        <v>#N/A</v>
      </c>
      <c r="G30" s="40" t="e">
        <f>VLOOKUP(A30,'HIDE SHEET'!A:G,7,FALSE)</f>
        <v>#N/A</v>
      </c>
      <c r="H30" s="41"/>
      <c r="I30" s="41"/>
      <c r="J30" s="41"/>
      <c r="K30" s="42"/>
      <c r="L30" s="43"/>
      <c r="M30" s="44"/>
      <c r="N30" s="44"/>
      <c r="O30" s="44"/>
      <c r="P30" s="44"/>
      <c r="Q30" s="44"/>
    </row>
    <row r="31" spans="1:17" x14ac:dyDescent="0.25">
      <c r="A31" s="78"/>
      <c r="B31" s="40" t="e">
        <f>VLOOKUP(A31,'HIDE SHEET'!A:G,2,FALSE)</f>
        <v>#N/A</v>
      </c>
      <c r="C31" s="40" t="e">
        <f>VLOOKUP(A31,'HIDE SHEET'!A:G,3,FALSE)</f>
        <v>#N/A</v>
      </c>
      <c r="D31" s="41" t="e">
        <f>VLOOKUP(A31,'HIDE SHEET'!A:G,4,FALSE)</f>
        <v>#N/A</v>
      </c>
      <c r="E31" s="40" t="e">
        <f>VLOOKUP(A31,'HIDE SHEET'!A:G,5,FALSE)</f>
        <v>#N/A</v>
      </c>
      <c r="F31" s="40" t="e">
        <f>VLOOKUP(A31,'HIDE SHEET'!A:G,6,FALSE)</f>
        <v>#N/A</v>
      </c>
      <c r="G31" s="40" t="e">
        <f>VLOOKUP(A31,'HIDE SHEET'!A:G,7,FALSE)</f>
        <v>#N/A</v>
      </c>
      <c r="H31" s="41"/>
      <c r="I31" s="41"/>
      <c r="J31" s="41"/>
      <c r="K31" s="42"/>
      <c r="L31" s="43"/>
      <c r="M31" s="44"/>
      <c r="N31" s="44"/>
      <c r="O31" s="44"/>
      <c r="P31" s="44"/>
      <c r="Q31" s="44"/>
    </row>
    <row r="32" spans="1:17" x14ac:dyDescent="0.25">
      <c r="A32" s="78"/>
      <c r="B32" s="40" t="e">
        <f>VLOOKUP(A32,'HIDE SHEET'!A:G,2,FALSE)</f>
        <v>#N/A</v>
      </c>
      <c r="C32" s="40" t="e">
        <f>VLOOKUP(A32,'HIDE SHEET'!A:G,3,FALSE)</f>
        <v>#N/A</v>
      </c>
      <c r="D32" s="41" t="e">
        <f>VLOOKUP(A32,'HIDE SHEET'!A:G,4,FALSE)</f>
        <v>#N/A</v>
      </c>
      <c r="E32" s="40" t="e">
        <f>VLOOKUP(A32,'HIDE SHEET'!A:G,5,FALSE)</f>
        <v>#N/A</v>
      </c>
      <c r="F32" s="40" t="e">
        <f>VLOOKUP(A32,'HIDE SHEET'!A:G,6,FALSE)</f>
        <v>#N/A</v>
      </c>
      <c r="G32" s="40" t="e">
        <f>VLOOKUP(A32,'HIDE SHEET'!A:G,7,FALSE)</f>
        <v>#N/A</v>
      </c>
      <c r="H32" s="41"/>
      <c r="I32" s="41"/>
      <c r="J32" s="41"/>
      <c r="K32" s="42"/>
      <c r="L32" s="43"/>
      <c r="M32" s="44"/>
      <c r="N32" s="44"/>
      <c r="O32" s="44"/>
      <c r="P32" s="44"/>
      <c r="Q32" s="44"/>
    </row>
    <row r="33" spans="1:17" x14ac:dyDescent="0.25">
      <c r="A33" s="78"/>
      <c r="B33" s="40" t="e">
        <f>VLOOKUP(A33,'HIDE SHEET'!A:G,2,FALSE)</f>
        <v>#N/A</v>
      </c>
      <c r="C33" s="40" t="e">
        <f>VLOOKUP(A33,'HIDE SHEET'!A:G,3,FALSE)</f>
        <v>#N/A</v>
      </c>
      <c r="D33" s="41" t="e">
        <f>VLOOKUP(A33,'HIDE SHEET'!A:G,4,FALSE)</f>
        <v>#N/A</v>
      </c>
      <c r="E33" s="40" t="e">
        <f>VLOOKUP(A33,'HIDE SHEET'!A:G,5,FALSE)</f>
        <v>#N/A</v>
      </c>
      <c r="F33" s="40" t="e">
        <f>VLOOKUP(A33,'HIDE SHEET'!A:G,6,FALSE)</f>
        <v>#N/A</v>
      </c>
      <c r="G33" s="40" t="e">
        <f>VLOOKUP(A33,'HIDE SHEET'!A:G,7,FALSE)</f>
        <v>#N/A</v>
      </c>
      <c r="H33" s="41"/>
      <c r="I33" s="41"/>
      <c r="J33" s="41"/>
      <c r="K33" s="42"/>
      <c r="L33" s="43"/>
      <c r="M33" s="44"/>
      <c r="N33" s="44"/>
      <c r="O33" s="44"/>
      <c r="P33" s="44"/>
      <c r="Q33" s="44"/>
    </row>
    <row r="34" spans="1:17" x14ac:dyDescent="0.25">
      <c r="A34" s="78"/>
      <c r="B34" s="40" t="e">
        <f>VLOOKUP(A34,'HIDE SHEET'!A:G,2,FALSE)</f>
        <v>#N/A</v>
      </c>
      <c r="C34" s="40" t="e">
        <f>VLOOKUP(A34,'HIDE SHEET'!A:G,3,FALSE)</f>
        <v>#N/A</v>
      </c>
      <c r="D34" s="41" t="e">
        <f>VLOOKUP(A34,'HIDE SHEET'!A:G,4,FALSE)</f>
        <v>#N/A</v>
      </c>
      <c r="E34" s="40" t="e">
        <f>VLOOKUP(A34,'HIDE SHEET'!A:G,5,FALSE)</f>
        <v>#N/A</v>
      </c>
      <c r="F34" s="40" t="e">
        <f>VLOOKUP(A34,'HIDE SHEET'!A:G,6,FALSE)</f>
        <v>#N/A</v>
      </c>
      <c r="G34" s="40" t="e">
        <f>VLOOKUP(A34,'HIDE SHEET'!A:G,7,FALSE)</f>
        <v>#N/A</v>
      </c>
      <c r="H34" s="41"/>
      <c r="I34" s="41"/>
      <c r="J34" s="41"/>
      <c r="K34" s="42"/>
      <c r="L34" s="43"/>
      <c r="M34" s="44"/>
      <c r="N34" s="44"/>
      <c r="O34" s="44"/>
      <c r="P34" s="44"/>
      <c r="Q34" s="44"/>
    </row>
    <row r="35" spans="1:17" x14ac:dyDescent="0.25">
      <c r="A35" s="78"/>
      <c r="B35" s="40" t="e">
        <f>VLOOKUP(A35,'HIDE SHEET'!A:G,2,FALSE)</f>
        <v>#N/A</v>
      </c>
      <c r="C35" s="40" t="e">
        <f>VLOOKUP(A35,'HIDE SHEET'!A:G,3,FALSE)</f>
        <v>#N/A</v>
      </c>
      <c r="D35" s="41" t="e">
        <f>VLOOKUP(A35,'HIDE SHEET'!A:G,4,FALSE)</f>
        <v>#N/A</v>
      </c>
      <c r="E35" s="40" t="e">
        <f>VLOOKUP(A35,'HIDE SHEET'!A:G,5,FALSE)</f>
        <v>#N/A</v>
      </c>
      <c r="F35" s="40" t="e">
        <f>VLOOKUP(A35,'HIDE SHEET'!A:G,6,FALSE)</f>
        <v>#N/A</v>
      </c>
      <c r="G35" s="40" t="e">
        <f>VLOOKUP(A35,'HIDE SHEET'!A:G,7,FALSE)</f>
        <v>#N/A</v>
      </c>
      <c r="H35" s="41"/>
      <c r="I35" s="41"/>
      <c r="J35" s="41"/>
      <c r="K35" s="42"/>
      <c r="L35" s="43"/>
      <c r="M35" s="44"/>
      <c r="N35" s="44"/>
      <c r="O35" s="44"/>
      <c r="P35" s="44"/>
      <c r="Q35" s="44"/>
    </row>
    <row r="36" spans="1:17" x14ac:dyDescent="0.25">
      <c r="A36" s="78"/>
      <c r="B36" s="40" t="e">
        <f>VLOOKUP(A36,'HIDE SHEET'!A:G,2,FALSE)</f>
        <v>#N/A</v>
      </c>
      <c r="C36" s="40" t="e">
        <f>VLOOKUP(A36,'HIDE SHEET'!A:G,3,FALSE)</f>
        <v>#N/A</v>
      </c>
      <c r="D36" s="41" t="e">
        <f>VLOOKUP(A36,'HIDE SHEET'!A:G,4,FALSE)</f>
        <v>#N/A</v>
      </c>
      <c r="E36" s="40" t="e">
        <f>VLOOKUP(A36,'HIDE SHEET'!A:G,5,FALSE)</f>
        <v>#N/A</v>
      </c>
      <c r="F36" s="40" t="e">
        <f>VLOOKUP(A36,'HIDE SHEET'!A:G,6,FALSE)</f>
        <v>#N/A</v>
      </c>
      <c r="G36" s="40" t="e">
        <f>VLOOKUP(A36,'HIDE SHEET'!A:G,7,FALSE)</f>
        <v>#N/A</v>
      </c>
      <c r="H36" s="41"/>
      <c r="I36" s="41"/>
      <c r="J36" s="41"/>
      <c r="K36" s="42"/>
      <c r="L36" s="43"/>
      <c r="M36" s="44"/>
      <c r="N36" s="44"/>
      <c r="O36" s="44"/>
      <c r="P36" s="44"/>
      <c r="Q36" s="44"/>
    </row>
    <row r="37" spans="1:17" x14ac:dyDescent="0.25">
      <c r="A37" s="78"/>
      <c r="B37" s="40" t="e">
        <f>VLOOKUP(A37,'HIDE SHEET'!A:G,2,FALSE)</f>
        <v>#N/A</v>
      </c>
      <c r="C37" s="40" t="e">
        <f>VLOOKUP(A37,'HIDE SHEET'!A:G,3,FALSE)</f>
        <v>#N/A</v>
      </c>
      <c r="D37" s="41" t="e">
        <f>VLOOKUP(A37,'HIDE SHEET'!A:G,4,FALSE)</f>
        <v>#N/A</v>
      </c>
      <c r="E37" s="40" t="e">
        <f>VLOOKUP(A37,'HIDE SHEET'!A:G,5,FALSE)</f>
        <v>#N/A</v>
      </c>
      <c r="F37" s="40" t="e">
        <f>VLOOKUP(A37,'HIDE SHEET'!A:G,6,FALSE)</f>
        <v>#N/A</v>
      </c>
      <c r="G37" s="40" t="e">
        <f>VLOOKUP(A37,'HIDE SHEET'!A:G,7,FALSE)</f>
        <v>#N/A</v>
      </c>
      <c r="H37" s="41"/>
      <c r="I37" s="41"/>
      <c r="J37" s="41"/>
      <c r="K37" s="42"/>
      <c r="L37" s="43"/>
      <c r="M37" s="44"/>
      <c r="N37" s="44"/>
      <c r="O37" s="44"/>
      <c r="P37" s="44"/>
      <c r="Q37" s="44"/>
    </row>
    <row r="38" spans="1:17" x14ac:dyDescent="0.25">
      <c r="A38" s="78"/>
      <c r="B38" s="40" t="e">
        <f>VLOOKUP(A38,'HIDE SHEET'!A:G,2,FALSE)</f>
        <v>#N/A</v>
      </c>
      <c r="C38" s="40" t="e">
        <f>VLOOKUP(A38,'HIDE SHEET'!A:G,3,FALSE)</f>
        <v>#N/A</v>
      </c>
      <c r="D38" s="41" t="e">
        <f>VLOOKUP(A38,'HIDE SHEET'!A:G,4,FALSE)</f>
        <v>#N/A</v>
      </c>
      <c r="E38" s="40" t="e">
        <f>VLOOKUP(A38,'HIDE SHEET'!A:G,5,FALSE)</f>
        <v>#N/A</v>
      </c>
      <c r="F38" s="40" t="e">
        <f>VLOOKUP(A38,'HIDE SHEET'!A:G,6,FALSE)</f>
        <v>#N/A</v>
      </c>
      <c r="G38" s="40" t="e">
        <f>VLOOKUP(A38,'HIDE SHEET'!A:G,7,FALSE)</f>
        <v>#N/A</v>
      </c>
      <c r="H38" s="41"/>
      <c r="I38" s="41"/>
      <c r="J38" s="41"/>
      <c r="K38" s="42"/>
      <c r="L38" s="43"/>
      <c r="M38" s="44"/>
      <c r="N38" s="44"/>
      <c r="O38" s="44"/>
      <c r="P38" s="44"/>
      <c r="Q38" s="44"/>
    </row>
    <row r="39" spans="1:17" x14ac:dyDescent="0.25">
      <c r="A39" s="78"/>
      <c r="B39" s="40" t="e">
        <f>VLOOKUP(A39,'HIDE SHEET'!A:G,2,FALSE)</f>
        <v>#N/A</v>
      </c>
      <c r="C39" s="40" t="e">
        <f>VLOOKUP(A39,'HIDE SHEET'!A:G,3,FALSE)</f>
        <v>#N/A</v>
      </c>
      <c r="D39" s="41" t="e">
        <f>VLOOKUP(A39,'HIDE SHEET'!A:G,4,FALSE)</f>
        <v>#N/A</v>
      </c>
      <c r="E39" s="40" t="e">
        <f>VLOOKUP(A39,'HIDE SHEET'!A:G,5,FALSE)</f>
        <v>#N/A</v>
      </c>
      <c r="F39" s="40" t="e">
        <f>VLOOKUP(A39,'HIDE SHEET'!A:G,6,FALSE)</f>
        <v>#N/A</v>
      </c>
      <c r="G39" s="40" t="e">
        <f>VLOOKUP(A39,'HIDE SHEET'!A:G,7,FALSE)</f>
        <v>#N/A</v>
      </c>
      <c r="H39" s="41"/>
      <c r="I39" s="41"/>
      <c r="J39" s="41"/>
      <c r="K39" s="42"/>
      <c r="L39" s="43"/>
      <c r="M39" s="44"/>
      <c r="N39" s="44"/>
      <c r="O39" s="44"/>
      <c r="P39" s="44"/>
      <c r="Q39" s="44"/>
    </row>
    <row r="41" spans="1:17" ht="21" x14ac:dyDescent="0.35">
      <c r="A41" s="28" t="s">
        <v>72</v>
      </c>
      <c r="B41" s="45"/>
      <c r="C41" s="1"/>
      <c r="G41" s="30"/>
    </row>
    <row r="42" spans="1:17" x14ac:dyDescent="0.25">
      <c r="A42" s="31" t="s">
        <v>73</v>
      </c>
      <c r="B42" s="32">
        <v>39675</v>
      </c>
      <c r="C42" s="31" t="s">
        <v>74</v>
      </c>
      <c r="D42" s="34"/>
      <c r="E42" s="34">
        <v>1311</v>
      </c>
      <c r="F42" s="14" t="s">
        <v>75</v>
      </c>
      <c r="G42" s="46">
        <v>15</v>
      </c>
    </row>
    <row r="43" spans="1:17" ht="30" x14ac:dyDescent="0.25">
      <c r="A43" s="47" t="s">
        <v>76</v>
      </c>
      <c r="B43" s="48" t="s">
        <v>46</v>
      </c>
      <c r="C43" s="49" t="s">
        <v>8</v>
      </c>
      <c r="D43" s="50" t="s">
        <v>53</v>
      </c>
      <c r="E43" s="50" t="s">
        <v>77</v>
      </c>
      <c r="F43" s="51" t="s">
        <v>75</v>
      </c>
      <c r="G43" s="39" t="s">
        <v>54</v>
      </c>
    </row>
    <row r="44" spans="1:17" x14ac:dyDescent="0.25">
      <c r="A44" s="40"/>
      <c r="B44" s="41"/>
      <c r="C44" s="52"/>
      <c r="D44" s="44"/>
      <c r="E44" s="44"/>
      <c r="F44" s="52"/>
      <c r="G44" s="52"/>
    </row>
    <row r="45" spans="1:17" x14ac:dyDescent="0.25">
      <c r="A45" s="40"/>
      <c r="B45" s="41"/>
      <c r="C45" s="52"/>
      <c r="D45" s="44"/>
      <c r="E45" s="44"/>
      <c r="F45" s="53"/>
      <c r="G45" s="53"/>
    </row>
    <row r="46" spans="1:17" x14ac:dyDescent="0.25">
      <c r="A46" s="40"/>
      <c r="B46" s="41"/>
      <c r="C46" s="52"/>
      <c r="D46" s="44"/>
      <c r="E46" s="44"/>
      <c r="F46" s="53"/>
      <c r="G46" s="53"/>
    </row>
    <row r="47" spans="1:17" x14ac:dyDescent="0.25">
      <c r="A47" s="40"/>
      <c r="B47" s="41"/>
      <c r="C47" s="52"/>
      <c r="D47" s="44"/>
      <c r="E47" s="44"/>
      <c r="F47" s="53"/>
      <c r="G47" s="53"/>
    </row>
    <row r="48" spans="1:17" x14ac:dyDescent="0.25">
      <c r="A48" s="40"/>
      <c r="B48" s="41"/>
      <c r="C48" s="52"/>
      <c r="D48" s="44"/>
      <c r="E48" s="44"/>
      <c r="F48" s="53"/>
      <c r="G48" s="53"/>
    </row>
    <row r="49" spans="1:7" x14ac:dyDescent="0.25">
      <c r="A49" s="40"/>
      <c r="B49" s="41"/>
      <c r="C49" s="52"/>
      <c r="D49" s="44"/>
      <c r="E49" s="44"/>
      <c r="F49" s="52"/>
      <c r="G49" s="52"/>
    </row>
    <row r="50" spans="1:7" x14ac:dyDescent="0.25">
      <c r="A50" s="40"/>
      <c r="B50" s="41"/>
      <c r="C50" s="52"/>
      <c r="D50" s="44"/>
      <c r="E50" s="44"/>
      <c r="F50" s="52"/>
      <c r="G50" s="52"/>
    </row>
    <row r="51" spans="1:7" x14ac:dyDescent="0.25">
      <c r="A51" s="40"/>
      <c r="B51" s="41"/>
      <c r="C51" s="52"/>
      <c r="D51" s="44"/>
      <c r="E51" s="44"/>
      <c r="F51" s="52"/>
      <c r="G51" s="52"/>
    </row>
    <row r="52" spans="1:7" x14ac:dyDescent="0.25">
      <c r="A52" s="40"/>
      <c r="B52" s="41"/>
      <c r="C52" s="52"/>
      <c r="D52" s="44"/>
      <c r="E52" s="44"/>
      <c r="F52" s="53"/>
      <c r="G52" s="53"/>
    </row>
    <row r="54" spans="1:7" ht="21" x14ac:dyDescent="0.35">
      <c r="A54" s="10" t="s">
        <v>209</v>
      </c>
      <c r="B54" s="1"/>
    </row>
    <row r="55" spans="1:7" x14ac:dyDescent="0.25">
      <c r="A55" s="54"/>
      <c r="B55" s="54"/>
      <c r="C55" s="54"/>
      <c r="D55" s="54"/>
      <c r="E55" s="54"/>
    </row>
    <row r="56" spans="1:7" x14ac:dyDescent="0.25">
      <c r="A56" s="55" t="s">
        <v>78</v>
      </c>
    </row>
    <row r="57" spans="1:7" x14ac:dyDescent="0.25">
      <c r="A57" s="55"/>
      <c r="C57" s="57"/>
      <c r="D57" s="56" t="s">
        <v>210</v>
      </c>
      <c r="E57" s="27"/>
    </row>
    <row r="58" spans="1:7" ht="30" x14ac:dyDescent="0.25">
      <c r="A58" s="57" t="s">
        <v>79</v>
      </c>
      <c r="B58" s="57" t="s">
        <v>80</v>
      </c>
      <c r="C58" s="57" t="s">
        <v>46</v>
      </c>
      <c r="D58" s="57" t="s">
        <v>75</v>
      </c>
      <c r="E58" s="57" t="s">
        <v>81</v>
      </c>
    </row>
    <row r="59" spans="1:7" x14ac:dyDescent="0.25">
      <c r="A59" s="57"/>
      <c r="B59" s="58"/>
      <c r="C59" s="59"/>
      <c r="D59" s="60" t="str">
        <f>IF(C59="","",DATEDIF(#REF!,AgeYth,"Y"))</f>
        <v/>
      </c>
      <c r="E59" s="27"/>
    </row>
    <row r="60" spans="1:7" x14ac:dyDescent="0.25">
      <c r="A60" s="57"/>
      <c r="B60" s="58"/>
      <c r="C60" s="59"/>
      <c r="D60" s="60" t="str">
        <f>IF(C60="","",DATEDIF(#REF!,AgeYth,"Y"))</f>
        <v/>
      </c>
      <c r="E60" s="27"/>
    </row>
    <row r="61" spans="1:7" x14ac:dyDescent="0.25">
      <c r="A61" s="57"/>
      <c r="B61" s="58"/>
      <c r="C61" s="59"/>
      <c r="D61" s="60" t="str">
        <f>IF(C61="","",DATEDIF(#REF!,AgeYth,"Y"))</f>
        <v/>
      </c>
      <c r="E61" s="27"/>
    </row>
    <row r="62" spans="1:7" x14ac:dyDescent="0.25">
      <c r="A62" s="57"/>
      <c r="B62" s="58"/>
      <c r="C62" s="59"/>
      <c r="D62" s="60" t="str">
        <f>IF(C62="","",DATEDIF(#REF!,AgeYth,"Y"))</f>
        <v/>
      </c>
      <c r="E62" s="27"/>
    </row>
  </sheetData>
  <phoneticPr fontId="26" type="noConversion"/>
  <conditionalFormatting sqref="B44:C52 F44:G52">
    <cfRule type="expression" dxfId="12" priority="4">
      <formula>AND(A44&lt;&gt;"",B44="")</formula>
    </cfRule>
  </conditionalFormatting>
  <conditionalFormatting sqref="C59:C62">
    <cfRule type="expression" dxfId="11" priority="2">
      <formula>AND(B59&lt;&gt;"",C59="")</formula>
    </cfRule>
  </conditionalFormatting>
  <conditionalFormatting sqref="D29:D39">
    <cfRule type="expression" dxfId="10" priority="10">
      <formula>AND(C29&lt;&gt;"",D29&lt;DATE(2018,6,1))</formula>
    </cfRule>
  </conditionalFormatting>
  <conditionalFormatting sqref="D44:D52">
    <cfRule type="cellIs" dxfId="9" priority="5" operator="equal">
      <formula>"Invalid Age at 01/01/22"</formula>
    </cfRule>
  </conditionalFormatting>
  <conditionalFormatting sqref="E57">
    <cfRule type="cellIs" dxfId="8" priority="1" operator="equal">
      <formula>"Invalid Age as at 01/01/22"</formula>
    </cfRule>
  </conditionalFormatting>
  <conditionalFormatting sqref="E59:E62">
    <cfRule type="cellIs" dxfId="7" priority="3" operator="equal">
      <formula>"Invalid Age as at 01/01/22"</formula>
    </cfRule>
  </conditionalFormatting>
  <conditionalFormatting sqref="G29:G39">
    <cfRule type="expression" dxfId="6" priority="7">
      <formula>AND(C29&lt;&gt;"",G29="")</formula>
    </cfRule>
  </conditionalFormatting>
  <conditionalFormatting sqref="H4:H23">
    <cfRule type="expression" dxfId="5" priority="12">
      <formula>AND(#REF!="NR",H4="")</formula>
    </cfRule>
  </conditionalFormatting>
  <conditionalFormatting sqref="H29:J39">
    <cfRule type="expression" dxfId="4" priority="8">
      <formula>AND(G29&lt;&gt;"",H29="")</formula>
    </cfRule>
  </conditionalFormatting>
  <conditionalFormatting sqref="I4:I23">
    <cfRule type="expression" dxfId="3" priority="13">
      <formula>AND(H4&lt;&gt;"",I4="")</formula>
    </cfRule>
  </conditionalFormatting>
  <conditionalFormatting sqref="J4:J23">
    <cfRule type="expression" dxfId="2" priority="11">
      <formula>AND(I4="YES",J4="")</formula>
    </cfRule>
  </conditionalFormatting>
  <conditionalFormatting sqref="K29:K39">
    <cfRule type="expression" dxfId="1" priority="14">
      <formula>AND(A30&lt;&gt;"",J29="Yes")</formula>
    </cfRule>
    <cfRule type="expression" dxfId="0" priority="15">
      <formula>AND(J29="Yes", K29="")</formula>
    </cfRule>
  </conditionalFormatting>
  <dataValidations xWindow="165" yWindow="390" count="12">
    <dataValidation type="list" allowBlank="1" showInputMessage="1" showErrorMessage="1" sqref="D44:D52" xr:uid="{BC31F39C-4924-44DF-8A10-B64670C40730}">
      <formula1>"Junior Handlers,Intermediate/Junior Handlers,Intermediate/Senior Handlers,Senior Handlers "</formula1>
    </dataValidation>
    <dataValidation type="list" allowBlank="1" showInputMessage="1" showErrorMessage="1" sqref="E44:E52" xr:uid="{3A26396A-6438-400C-A58F-FD405BDF6F9F}">
      <formula1>"1004,1005,1006,1007"</formula1>
    </dataValidation>
    <dataValidation type="list" allowBlank="1" showErrorMessage="1" sqref="I29:J39" xr:uid="{50C8EFE1-FC6F-4A47-9BA6-0DE81A5E586C}">
      <formula1>"Yes,No"</formula1>
    </dataValidation>
    <dataValidation type="list" allowBlank="1" showInputMessage="1" showErrorMessage="1" prompt="INCORRECT BREED - Select the down arrow._x000a__x000a_Highlight the breed and enter to select." sqref="B29:B39" xr:uid="{92904CAD-E1B7-409E-9FB6-A6FFF7663151}">
      <formula1>"Jersey,Holstein,Ayrshire,Combined Breed "</formula1>
    </dataValidation>
    <dataValidation type="list" allowBlank="1" showInputMessage="1" showErrorMessage="1" sqref="M29:M39" xr:uid="{9F09652F-DA2A-4FF2-BF54-43F5F3BA61C6}">
      <formula1>"Junior Calf,Senior Calf,Autumn Calf,Junior Yearling,Senior Yearling "</formula1>
    </dataValidation>
    <dataValidation type="list" allowBlank="1" showInputMessage="1" showErrorMessage="1" sqref="O29:O39" xr:uid="{AA74708F-007E-4B54-8707-83F0373506F8}">
      <formula1>"1008,1009,1010,1011,1012,1013,1014,1015,1016,1017"</formula1>
    </dataValidation>
    <dataValidation type="list" allowBlank="1" showInputMessage="1" showErrorMessage="1" sqref="Q29:Q39" xr:uid="{72A978F4-A0C6-4491-935E-72795A538B8D}">
      <formula1>"2001,2002,2003,2004,2005,2006,3001,3002,3003,3004,3005,3006,4001,4002,4003,4004,4005,4006,5001,5002,5003,5004,5005,5006"</formula1>
    </dataValidation>
    <dataValidation type="list" allowBlank="1" showInputMessage="1" showErrorMessage="1" sqref="N4:N23 P29:P39" xr:uid="{5903AE99-9D4C-4B1A-B9B4-314771C7C9CC}">
      <formula1>"1001,1002,1003"</formula1>
    </dataValidation>
    <dataValidation type="list" allowBlank="1" showInputMessage="1" showErrorMessage="1" sqref="O4:O23" xr:uid="{B5DB7B28-8801-4872-AAAD-225F3781EAAE}">
      <formula1>"2001,2002,2003,2004,2004,2005,2006,2007,2008,2009,2010,2011,2012,3001,3002,3003,3004,3005,3006,3007,3008,3009,3010,3011,3012,4001,4002,4003,4004,4005,4006,4007,4008,4009,4010,4011,4012,5001,5002,5003,5004,5005,5006,5007,5008,5009,5010,5011,5012,5013"</formula1>
    </dataValidation>
    <dataValidation type="list" allowBlank="1" showInputMessage="1" showErrorMessage="1" sqref="K4:K23" xr:uid="{1F8B528F-3B42-4403-A1A9-A573D772F0D0}">
      <formula1>"Junior Calf, Senior Calf, Autumn Calf,Junior Yearling,Senior Yearling,Autumn Yearling,2 Yr Old, 2 &amp; 1/2 Yr Old, 3 Yr Old, 3 &amp; 1/2 Yr Old, 4 Yr Old, 5 &amp; 6 Yr Old, 7 Yrs &amp; Over "</formula1>
    </dataValidation>
    <dataValidation type="list" allowBlank="1" showInputMessage="1" showErrorMessage="1" prompt="Animal Breed - Use the dropdown to select the Animal's Breed" sqref="B4:B23" xr:uid="{F883597B-2653-479D-8B14-581CDE616A2F}">
      <formula1>"Holstein,Jersey,Ayrshire,Combined Breeds "</formula1>
    </dataValidation>
    <dataValidation type="list" allowBlank="1" showErrorMessage="1" sqref="H4:I23" xr:uid="{107849CD-B455-41C5-85AA-BD2141037E66}">
      <formula1>"No,Yes"</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xWindow="165" yWindow="390" count="3">
        <x14:dataValidation type="list" allowBlank="1" showInputMessage="1" showErrorMessage="1" prompt="Shirt Size - To check sizing you can use the blue buttons at the top of the sheet to see these on the website. _x000a_Use the dropdown to select your shirt size._x000a_You only need to do this once for each Youth Exhibitor" xr:uid="{3E084BBA-64D1-4F25-AE7D-390C25DAA243}">
          <x14:formula1>
            <xm:f>'HIDE SHEET'!$N$2:$N$8</xm:f>
          </x14:formula1>
          <xm:sqref>L29:L39</xm:sqref>
        </x14:dataValidation>
        <x14:dataValidation type="list" allowBlank="1" showInputMessage="1" showErrorMessage="1" xr:uid="{D09A3767-C825-489D-9D30-F54A2953C8DE}">
          <x14:formula1>
            <xm:f>'HIDE SHEET'!$M$2:$M$4</xm:f>
          </x14:formula1>
          <xm:sqref>J4:J23</xm:sqref>
        </x14:dataValidation>
        <x14:dataValidation type="list" allowBlank="1" showErrorMessage="1" xr:uid="{5B4D8313-513F-469D-9473-499FBB6155BC}">
          <x14:formula1>
            <xm:f>'HIDE SHEET'!$M$2:$M$4</xm:f>
          </x14:formula1>
          <xm:sqref>K29:K39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DF02-9DBA-4596-9FE4-10C0DAB1834D}">
  <dimension ref="A1:O369"/>
  <sheetViews>
    <sheetView topLeftCell="A349" workbookViewId="0">
      <selection activeCell="A14" sqref="A14"/>
    </sheetView>
  </sheetViews>
  <sheetFormatPr defaultRowHeight="15" x14ac:dyDescent="0.25"/>
  <cols>
    <col min="1" max="1" width="13.42578125" style="63" customWidth="1"/>
    <col min="2" max="2" width="21.28515625" style="63" customWidth="1"/>
    <col min="3" max="3" width="35.140625" style="63" customWidth="1"/>
    <col min="4" max="4" width="30" style="75" customWidth="1"/>
    <col min="5" max="5" width="21" style="63" customWidth="1"/>
    <col min="6" max="6" width="32.28515625" style="63" customWidth="1"/>
    <col min="7" max="7" width="28.140625" style="63" customWidth="1"/>
    <col min="8" max="9" width="9.140625" style="63"/>
    <col min="10" max="10" width="11.28515625" style="63" customWidth="1"/>
    <col min="11" max="11" width="11.28515625" customWidth="1"/>
    <col min="13" max="16384" width="9.140625" style="63"/>
  </cols>
  <sheetData>
    <row r="1" spans="1:15" x14ac:dyDescent="0.25">
      <c r="A1" s="61" t="s">
        <v>43</v>
      </c>
      <c r="B1" s="62" t="s">
        <v>44</v>
      </c>
      <c r="C1" s="61" t="s">
        <v>45</v>
      </c>
      <c r="D1" s="74" t="s">
        <v>46</v>
      </c>
      <c r="E1" s="61" t="s">
        <v>47</v>
      </c>
      <c r="F1" s="61" t="s">
        <v>48</v>
      </c>
      <c r="G1" s="61" t="s">
        <v>49</v>
      </c>
      <c r="H1" s="63" t="s">
        <v>170</v>
      </c>
      <c r="J1" s="63" t="s">
        <v>222</v>
      </c>
      <c r="M1" s="63" t="s">
        <v>85</v>
      </c>
      <c r="N1" s="63" t="s">
        <v>86</v>
      </c>
      <c r="O1" s="63" t="s">
        <v>211</v>
      </c>
    </row>
    <row r="2" spans="1:15" x14ac:dyDescent="0.25">
      <c r="A2" s="78" t="s">
        <v>92</v>
      </c>
      <c r="B2" s="76" t="s">
        <v>33</v>
      </c>
      <c r="C2" s="76" t="s">
        <v>93</v>
      </c>
      <c r="D2" s="77">
        <v>44387</v>
      </c>
      <c r="E2" s="76" t="s">
        <v>94</v>
      </c>
      <c r="F2" s="76" t="s">
        <v>95</v>
      </c>
      <c r="G2" s="76" t="s">
        <v>96</v>
      </c>
      <c r="J2" s="73">
        <v>100</v>
      </c>
      <c r="M2" s="63">
        <v>2024</v>
      </c>
      <c r="N2" s="63" t="s">
        <v>163</v>
      </c>
      <c r="O2" s="63" t="s">
        <v>212</v>
      </c>
    </row>
    <row r="3" spans="1:15" x14ac:dyDescent="0.25">
      <c r="A3" s="78" t="s">
        <v>97</v>
      </c>
      <c r="B3" s="76" t="s">
        <v>33</v>
      </c>
      <c r="C3" s="76" t="s">
        <v>98</v>
      </c>
      <c r="D3" s="77">
        <v>44388</v>
      </c>
      <c r="E3" s="76" t="s">
        <v>99</v>
      </c>
      <c r="F3" s="76" t="s">
        <v>100</v>
      </c>
      <c r="G3" s="76" t="s">
        <v>101</v>
      </c>
      <c r="J3" s="63" t="s">
        <v>223</v>
      </c>
      <c r="K3" s="63"/>
      <c r="M3" s="63">
        <v>2023</v>
      </c>
      <c r="N3" s="63" t="s">
        <v>164</v>
      </c>
      <c r="O3" s="63" t="s">
        <v>213</v>
      </c>
    </row>
    <row r="4" spans="1:15" x14ac:dyDescent="0.25">
      <c r="A4" s="78" t="s">
        <v>102</v>
      </c>
      <c r="B4" s="76" t="s">
        <v>33</v>
      </c>
      <c r="C4" s="76" t="s">
        <v>103</v>
      </c>
      <c r="D4" s="77" t="s">
        <v>104</v>
      </c>
      <c r="E4" s="76" t="s">
        <v>105</v>
      </c>
      <c r="F4" s="76" t="s">
        <v>106</v>
      </c>
      <c r="G4" s="76" t="s">
        <v>101</v>
      </c>
      <c r="M4" s="63">
        <v>2022</v>
      </c>
      <c r="N4" s="63" t="s">
        <v>165</v>
      </c>
      <c r="O4" s="63" t="s">
        <v>214</v>
      </c>
    </row>
    <row r="5" spans="1:15" x14ac:dyDescent="0.25">
      <c r="A5" s="78" t="s">
        <v>107</v>
      </c>
      <c r="B5" s="76" t="s">
        <v>33</v>
      </c>
      <c r="C5" s="76" t="s">
        <v>108</v>
      </c>
      <c r="D5" s="77">
        <v>44066</v>
      </c>
      <c r="E5" s="76" t="s">
        <v>109</v>
      </c>
      <c r="F5" s="76" t="s">
        <v>110</v>
      </c>
      <c r="G5" s="76" t="s">
        <v>101</v>
      </c>
      <c r="N5" s="63" t="s">
        <v>166</v>
      </c>
      <c r="O5" s="63" t="s">
        <v>215</v>
      </c>
    </row>
    <row r="6" spans="1:15" x14ac:dyDescent="0.25">
      <c r="A6" s="78" t="s">
        <v>111</v>
      </c>
      <c r="B6" s="76" t="s">
        <v>33</v>
      </c>
      <c r="C6" s="76" t="s">
        <v>112</v>
      </c>
      <c r="D6" s="77">
        <v>43693</v>
      </c>
      <c r="E6" s="76" t="s">
        <v>113</v>
      </c>
      <c r="F6" s="76" t="s">
        <v>114</v>
      </c>
      <c r="G6" s="76" t="s">
        <v>101</v>
      </c>
      <c r="N6" s="63" t="s">
        <v>167</v>
      </c>
      <c r="O6" s="63" t="s">
        <v>216</v>
      </c>
    </row>
    <row r="7" spans="1:15" x14ac:dyDescent="0.25">
      <c r="A7" s="78" t="s">
        <v>115</v>
      </c>
      <c r="B7" s="76" t="s">
        <v>33</v>
      </c>
      <c r="C7" s="76" t="s">
        <v>116</v>
      </c>
      <c r="D7" s="77">
        <v>43663</v>
      </c>
      <c r="E7" s="76" t="s">
        <v>117</v>
      </c>
      <c r="F7" s="76" t="s">
        <v>118</v>
      </c>
      <c r="G7" s="76" t="s">
        <v>119</v>
      </c>
      <c r="N7" s="63" t="s">
        <v>168</v>
      </c>
      <c r="O7" s="63" t="s">
        <v>217</v>
      </c>
    </row>
    <row r="8" spans="1:15" x14ac:dyDescent="0.25">
      <c r="A8" s="78" t="s">
        <v>120</v>
      </c>
      <c r="B8" s="76" t="s">
        <v>33</v>
      </c>
      <c r="C8" s="76" t="s">
        <v>121</v>
      </c>
      <c r="D8" s="77">
        <v>42922</v>
      </c>
      <c r="E8" s="76" t="s">
        <v>122</v>
      </c>
      <c r="F8" s="76" t="s">
        <v>123</v>
      </c>
      <c r="G8" s="76" t="s">
        <v>101</v>
      </c>
      <c r="N8" s="63" t="s">
        <v>169</v>
      </c>
      <c r="O8" s="63" t="s">
        <v>218</v>
      </c>
    </row>
    <row r="9" spans="1:15" x14ac:dyDescent="0.25">
      <c r="A9" s="78" t="s">
        <v>124</v>
      </c>
      <c r="B9" s="76" t="s">
        <v>33</v>
      </c>
      <c r="C9" s="76" t="s">
        <v>125</v>
      </c>
      <c r="D9" s="77">
        <v>41813</v>
      </c>
      <c r="E9" s="76" t="s">
        <v>126</v>
      </c>
      <c r="F9" s="76" t="s">
        <v>118</v>
      </c>
      <c r="G9" s="76" t="s">
        <v>101</v>
      </c>
      <c r="O9" s="63" t="s">
        <v>219</v>
      </c>
    </row>
    <row r="10" spans="1:15" x14ac:dyDescent="0.25">
      <c r="A10" s="78" t="s">
        <v>127</v>
      </c>
      <c r="B10" s="76" t="s">
        <v>33</v>
      </c>
      <c r="C10" s="76" t="s">
        <v>128</v>
      </c>
      <c r="D10" s="77">
        <v>44759</v>
      </c>
      <c r="E10" s="76" t="s">
        <v>129</v>
      </c>
      <c r="F10" s="76" t="s">
        <v>130</v>
      </c>
      <c r="G10" s="76" t="s">
        <v>101</v>
      </c>
      <c r="O10" s="63" t="s">
        <v>220</v>
      </c>
    </row>
    <row r="11" spans="1:15" x14ac:dyDescent="0.25">
      <c r="A11" s="78" t="s">
        <v>131</v>
      </c>
      <c r="B11" s="76" t="s">
        <v>33</v>
      </c>
      <c r="C11" s="76" t="s">
        <v>132</v>
      </c>
      <c r="D11" s="77">
        <v>44762</v>
      </c>
      <c r="E11" s="76" t="s">
        <v>133</v>
      </c>
      <c r="F11" s="76" t="s">
        <v>134</v>
      </c>
      <c r="G11" s="76" t="s">
        <v>101</v>
      </c>
      <c r="O11" s="63" t="s">
        <v>221</v>
      </c>
    </row>
    <row r="12" spans="1:15" x14ac:dyDescent="0.25">
      <c r="A12" s="78" t="s">
        <v>135</v>
      </c>
      <c r="B12" s="76" t="s">
        <v>33</v>
      </c>
      <c r="C12" s="76" t="s">
        <v>136</v>
      </c>
      <c r="D12" s="77">
        <v>44778</v>
      </c>
      <c r="E12" s="76" t="s">
        <v>121</v>
      </c>
      <c r="F12" s="76" t="s">
        <v>134</v>
      </c>
      <c r="G12" s="76" t="s">
        <v>101</v>
      </c>
    </row>
    <row r="13" spans="1:15" x14ac:dyDescent="0.25">
      <c r="A13" s="78" t="s">
        <v>137</v>
      </c>
      <c r="B13" s="76" t="s">
        <v>33</v>
      </c>
      <c r="C13" s="76" t="s">
        <v>138</v>
      </c>
      <c r="D13" s="77">
        <v>44442</v>
      </c>
      <c r="E13" s="76" t="s">
        <v>139</v>
      </c>
      <c r="F13" s="76" t="s">
        <v>140</v>
      </c>
      <c r="G13" s="76" t="s">
        <v>101</v>
      </c>
      <c r="K13" t="s">
        <v>224</v>
      </c>
    </row>
    <row r="14" spans="1:15" x14ac:dyDescent="0.25">
      <c r="A14" s="78" t="s">
        <v>141</v>
      </c>
      <c r="B14" s="76" t="s">
        <v>142</v>
      </c>
      <c r="C14" s="76" t="s">
        <v>143</v>
      </c>
      <c r="D14" s="77">
        <v>44051</v>
      </c>
      <c r="E14" s="76" t="s">
        <v>144</v>
      </c>
      <c r="F14" s="76" t="s">
        <v>145</v>
      </c>
      <c r="G14" s="76" t="s">
        <v>101</v>
      </c>
    </row>
    <row r="15" spans="1:15" x14ac:dyDescent="0.25">
      <c r="A15" s="78" t="s">
        <v>146</v>
      </c>
      <c r="B15" s="76" t="s">
        <v>147</v>
      </c>
      <c r="C15" s="76" t="s">
        <v>148</v>
      </c>
      <c r="D15" s="77">
        <v>43290</v>
      </c>
      <c r="E15" s="76" t="s">
        <v>149</v>
      </c>
      <c r="F15" s="76" t="s">
        <v>150</v>
      </c>
      <c r="G15" s="76" t="s">
        <v>101</v>
      </c>
    </row>
    <row r="16" spans="1:15" x14ac:dyDescent="0.25">
      <c r="A16" s="78" t="s">
        <v>151</v>
      </c>
      <c r="B16" s="76" t="s">
        <v>147</v>
      </c>
      <c r="C16" s="76" t="s">
        <v>152</v>
      </c>
      <c r="D16" s="77">
        <v>42583</v>
      </c>
      <c r="E16" s="76" t="s">
        <v>153</v>
      </c>
      <c r="F16" s="76" t="s">
        <v>154</v>
      </c>
      <c r="G16" s="76" t="s">
        <v>101</v>
      </c>
    </row>
    <row r="17" spans="1:7" x14ac:dyDescent="0.25">
      <c r="A17" s="78" t="s">
        <v>155</v>
      </c>
      <c r="B17" s="76" t="s">
        <v>33</v>
      </c>
      <c r="C17" s="76" t="s">
        <v>156</v>
      </c>
      <c r="D17" s="77">
        <v>43697</v>
      </c>
      <c r="E17" s="76" t="s">
        <v>157</v>
      </c>
      <c r="F17" s="76" t="s">
        <v>158</v>
      </c>
      <c r="G17" s="76" t="s">
        <v>101</v>
      </c>
    </row>
    <row r="18" spans="1:7" x14ac:dyDescent="0.25">
      <c r="A18" s="78" t="s">
        <v>159</v>
      </c>
      <c r="B18" s="76" t="s">
        <v>147</v>
      </c>
      <c r="C18" s="76" t="s">
        <v>160</v>
      </c>
      <c r="D18" s="77">
        <v>43958</v>
      </c>
      <c r="E18" s="76" t="s">
        <v>161</v>
      </c>
      <c r="F18" s="76" t="s">
        <v>162</v>
      </c>
      <c r="G18" s="76" t="s">
        <v>101</v>
      </c>
    </row>
    <row r="19" spans="1:7" ht="18" customHeight="1" x14ac:dyDescent="0.25">
      <c r="A19" s="78" t="s">
        <v>87</v>
      </c>
      <c r="B19" s="76" t="s">
        <v>171</v>
      </c>
      <c r="C19" s="76" t="s">
        <v>172</v>
      </c>
      <c r="D19" s="77">
        <v>43343</v>
      </c>
      <c r="E19" s="76" t="s">
        <v>173</v>
      </c>
      <c r="F19" s="76" t="s">
        <v>174</v>
      </c>
      <c r="G19" s="76" t="s">
        <v>175</v>
      </c>
    </row>
    <row r="20" spans="1:7" x14ac:dyDescent="0.25">
      <c r="A20" s="78" t="s">
        <v>88</v>
      </c>
      <c r="B20" s="76" t="s">
        <v>142</v>
      </c>
      <c r="C20" s="76" t="s">
        <v>176</v>
      </c>
      <c r="D20" s="77"/>
      <c r="E20" s="76" t="s">
        <v>177</v>
      </c>
      <c r="F20" s="76" t="s">
        <v>178</v>
      </c>
      <c r="G20" s="76" t="s">
        <v>175</v>
      </c>
    </row>
    <row r="21" spans="1:7" x14ac:dyDescent="0.25">
      <c r="A21" s="78" t="s">
        <v>89</v>
      </c>
      <c r="B21" s="76" t="s">
        <v>142</v>
      </c>
      <c r="C21" s="76" t="s">
        <v>179</v>
      </c>
      <c r="D21" s="77">
        <v>44040</v>
      </c>
      <c r="E21" s="76" t="s">
        <v>180</v>
      </c>
      <c r="F21" s="76" t="s">
        <v>181</v>
      </c>
      <c r="G21" s="76" t="s">
        <v>175</v>
      </c>
    </row>
    <row r="22" spans="1:7" x14ac:dyDescent="0.25">
      <c r="A22" s="78" t="s">
        <v>90</v>
      </c>
      <c r="B22" s="76" t="s">
        <v>147</v>
      </c>
      <c r="C22" s="76" t="s">
        <v>182</v>
      </c>
      <c r="D22" s="77">
        <v>43689</v>
      </c>
      <c r="E22" s="76" t="s">
        <v>183</v>
      </c>
      <c r="F22" s="76" t="s">
        <v>184</v>
      </c>
      <c r="G22" s="76" t="s">
        <v>175</v>
      </c>
    </row>
    <row r="23" spans="1:7" x14ac:dyDescent="0.25">
      <c r="A23" s="78" t="s">
        <v>91</v>
      </c>
      <c r="B23" s="76" t="s">
        <v>147</v>
      </c>
      <c r="C23" s="76" t="s">
        <v>185</v>
      </c>
      <c r="D23" s="77">
        <v>42984</v>
      </c>
      <c r="E23" s="76" t="s">
        <v>186</v>
      </c>
      <c r="F23" s="76" t="s">
        <v>187</v>
      </c>
      <c r="G23" s="76" t="s">
        <v>175</v>
      </c>
    </row>
    <row r="24" spans="1:7" x14ac:dyDescent="0.25">
      <c r="A24" s="78" t="s">
        <v>188</v>
      </c>
      <c r="B24" s="76" t="s">
        <v>147</v>
      </c>
      <c r="C24" s="76" t="s">
        <v>189</v>
      </c>
      <c r="D24" s="77">
        <v>45139</v>
      </c>
      <c r="E24" s="76" t="s">
        <v>190</v>
      </c>
      <c r="F24" s="76" t="s">
        <v>191</v>
      </c>
      <c r="G24" s="76" t="s">
        <v>192</v>
      </c>
    </row>
    <row r="25" spans="1:7" x14ac:dyDescent="0.25">
      <c r="A25" s="78" t="s">
        <v>193</v>
      </c>
      <c r="B25" s="76" t="s">
        <v>142</v>
      </c>
      <c r="C25" s="76" t="s">
        <v>194</v>
      </c>
      <c r="D25" s="77">
        <v>44775</v>
      </c>
      <c r="E25" s="76" t="s">
        <v>195</v>
      </c>
      <c r="F25" s="76" t="s">
        <v>196</v>
      </c>
      <c r="G25" s="76" t="s">
        <v>197</v>
      </c>
    </row>
    <row r="26" spans="1:7" x14ac:dyDescent="0.25">
      <c r="A26" s="78" t="s">
        <v>198</v>
      </c>
      <c r="B26" s="76" t="s">
        <v>147</v>
      </c>
      <c r="C26" s="76" t="s">
        <v>199</v>
      </c>
      <c r="D26" s="77">
        <v>44778</v>
      </c>
      <c r="E26" s="76" t="s">
        <v>200</v>
      </c>
      <c r="F26" s="76" t="s">
        <v>184</v>
      </c>
      <c r="G26" s="76" t="s">
        <v>201</v>
      </c>
    </row>
    <row r="27" spans="1:7" x14ac:dyDescent="0.25">
      <c r="A27" s="78" t="s">
        <v>202</v>
      </c>
      <c r="B27" s="76" t="s">
        <v>142</v>
      </c>
      <c r="C27" s="76" t="s">
        <v>203</v>
      </c>
      <c r="D27" s="77">
        <v>44995</v>
      </c>
      <c r="E27" s="76" t="s">
        <v>204</v>
      </c>
      <c r="F27" s="76" t="s">
        <v>205</v>
      </c>
      <c r="G27" s="76" t="s">
        <v>197</v>
      </c>
    </row>
    <row r="28" spans="1:7" x14ac:dyDescent="0.25">
      <c r="A28" s="78" t="s">
        <v>206</v>
      </c>
      <c r="B28" s="76" t="s">
        <v>147</v>
      </c>
      <c r="C28" s="76" t="s">
        <v>207</v>
      </c>
      <c r="D28" s="77">
        <v>45140</v>
      </c>
      <c r="E28" s="76" t="s">
        <v>208</v>
      </c>
      <c r="F28" s="76" t="s">
        <v>184</v>
      </c>
      <c r="G28" s="76" t="s">
        <v>201</v>
      </c>
    </row>
    <row r="29" spans="1:7" x14ac:dyDescent="0.25">
      <c r="A29" s="78" t="s">
        <v>225</v>
      </c>
      <c r="B29" s="76" t="s">
        <v>33</v>
      </c>
      <c r="C29" s="76" t="s">
        <v>226</v>
      </c>
      <c r="D29" s="77">
        <v>45130</v>
      </c>
      <c r="E29" s="76" t="s">
        <v>227</v>
      </c>
      <c r="F29" s="76" t="s">
        <v>228</v>
      </c>
      <c r="G29" s="76" t="s">
        <v>229</v>
      </c>
    </row>
    <row r="30" spans="1:7" x14ac:dyDescent="0.25">
      <c r="A30" s="78" t="s">
        <v>230</v>
      </c>
      <c r="B30" s="76" t="s">
        <v>142</v>
      </c>
      <c r="C30" s="76" t="s">
        <v>231</v>
      </c>
      <c r="D30" s="77">
        <v>44409</v>
      </c>
      <c r="E30" s="76" t="s">
        <v>232</v>
      </c>
      <c r="F30" s="76" t="s">
        <v>233</v>
      </c>
      <c r="G30" s="76" t="s">
        <v>234</v>
      </c>
    </row>
    <row r="31" spans="1:7" x14ac:dyDescent="0.25">
      <c r="A31" s="78" t="s">
        <v>235</v>
      </c>
      <c r="B31" s="76" t="s">
        <v>142</v>
      </c>
      <c r="C31" s="76" t="s">
        <v>236</v>
      </c>
      <c r="D31" s="77">
        <v>44417</v>
      </c>
      <c r="E31" s="76" t="s">
        <v>237</v>
      </c>
      <c r="F31" s="76" t="s">
        <v>238</v>
      </c>
      <c r="G31" s="76" t="s">
        <v>234</v>
      </c>
    </row>
    <row r="32" spans="1:7" x14ac:dyDescent="0.25">
      <c r="A32" s="78" t="s">
        <v>239</v>
      </c>
      <c r="B32" s="76" t="s">
        <v>142</v>
      </c>
      <c r="C32" s="76" t="s">
        <v>240</v>
      </c>
      <c r="D32" s="77">
        <v>45174</v>
      </c>
      <c r="E32" s="76" t="s">
        <v>241</v>
      </c>
      <c r="F32" s="76" t="s">
        <v>242</v>
      </c>
      <c r="G32" s="76" t="s">
        <v>234</v>
      </c>
    </row>
    <row r="33" spans="1:7" x14ac:dyDescent="0.25">
      <c r="A33" s="78" t="s">
        <v>243</v>
      </c>
      <c r="B33" s="76" t="s">
        <v>147</v>
      </c>
      <c r="C33" s="76" t="s">
        <v>244</v>
      </c>
      <c r="D33" s="77">
        <v>45142</v>
      </c>
      <c r="E33" s="76" t="s">
        <v>245</v>
      </c>
      <c r="F33" s="76" t="s">
        <v>246</v>
      </c>
      <c r="G33" s="76" t="s">
        <v>247</v>
      </c>
    </row>
    <row r="34" spans="1:7" x14ac:dyDescent="0.25">
      <c r="A34" s="78" t="s">
        <v>248</v>
      </c>
      <c r="B34" s="76" t="s">
        <v>142</v>
      </c>
      <c r="C34" s="76" t="s">
        <v>249</v>
      </c>
      <c r="D34" s="77">
        <v>45140</v>
      </c>
      <c r="E34" s="76" t="s">
        <v>250</v>
      </c>
      <c r="F34" s="76" t="s">
        <v>251</v>
      </c>
      <c r="G34" s="76" t="s">
        <v>252</v>
      </c>
    </row>
    <row r="35" spans="1:7" x14ac:dyDescent="0.25">
      <c r="A35" s="78" t="s">
        <v>253</v>
      </c>
      <c r="B35" s="76" t="s">
        <v>142</v>
      </c>
      <c r="C35" s="76" t="s">
        <v>254</v>
      </c>
      <c r="D35" s="77" t="s">
        <v>255</v>
      </c>
      <c r="E35" s="76" t="s">
        <v>256</v>
      </c>
      <c r="F35" s="76" t="s">
        <v>257</v>
      </c>
      <c r="G35" s="76" t="s">
        <v>258</v>
      </c>
    </row>
    <row r="36" spans="1:7" x14ac:dyDescent="0.25">
      <c r="A36" s="78" t="s">
        <v>259</v>
      </c>
      <c r="B36" s="76" t="s">
        <v>142</v>
      </c>
      <c r="C36" s="76" t="s">
        <v>260</v>
      </c>
      <c r="D36" s="77" t="s">
        <v>261</v>
      </c>
      <c r="E36" s="76" t="s">
        <v>262</v>
      </c>
      <c r="F36" s="76" t="s">
        <v>263</v>
      </c>
      <c r="G36" s="76" t="s">
        <v>258</v>
      </c>
    </row>
    <row r="37" spans="1:7" ht="27" x14ac:dyDescent="0.25">
      <c r="A37" s="78" t="s">
        <v>264</v>
      </c>
      <c r="B37" s="76" t="s">
        <v>171</v>
      </c>
      <c r="C37" s="76" t="s">
        <v>265</v>
      </c>
      <c r="D37" s="77">
        <v>45156</v>
      </c>
      <c r="E37" s="76" t="s">
        <v>266</v>
      </c>
      <c r="F37" s="76" t="s">
        <v>267</v>
      </c>
      <c r="G37" s="76" t="s">
        <v>268</v>
      </c>
    </row>
    <row r="38" spans="1:7" x14ac:dyDescent="0.25">
      <c r="A38" s="78" t="s">
        <v>269</v>
      </c>
      <c r="B38" s="76" t="s">
        <v>147</v>
      </c>
      <c r="C38" s="76" t="s">
        <v>270</v>
      </c>
      <c r="D38" s="77" t="s">
        <v>271</v>
      </c>
      <c r="E38" s="76" t="s">
        <v>272</v>
      </c>
      <c r="F38" s="76" t="s">
        <v>273</v>
      </c>
      <c r="G38" s="76" t="s">
        <v>274</v>
      </c>
    </row>
    <row r="39" spans="1:7" x14ac:dyDescent="0.25">
      <c r="A39" s="78" t="s">
        <v>275</v>
      </c>
      <c r="B39" s="76" t="s">
        <v>147</v>
      </c>
      <c r="C39" s="76" t="s">
        <v>276</v>
      </c>
      <c r="D39" s="77" t="s">
        <v>277</v>
      </c>
      <c r="E39" s="76" t="s">
        <v>278</v>
      </c>
      <c r="F39" s="76" t="s">
        <v>279</v>
      </c>
      <c r="G39" s="76" t="s">
        <v>274</v>
      </c>
    </row>
    <row r="40" spans="1:7" x14ac:dyDescent="0.25">
      <c r="A40" s="78" t="s">
        <v>280</v>
      </c>
      <c r="B40" s="76" t="s">
        <v>147</v>
      </c>
      <c r="C40" s="76" t="s">
        <v>281</v>
      </c>
      <c r="D40" s="77">
        <v>44448</v>
      </c>
      <c r="E40" s="76" t="s">
        <v>282</v>
      </c>
      <c r="F40" s="76"/>
      <c r="G40" s="76" t="s">
        <v>283</v>
      </c>
    </row>
    <row r="41" spans="1:7" ht="27" x14ac:dyDescent="0.25">
      <c r="A41" s="78" t="s">
        <v>284</v>
      </c>
      <c r="B41" s="76" t="s">
        <v>142</v>
      </c>
      <c r="C41" s="76" t="s">
        <v>285</v>
      </c>
      <c r="D41" s="77">
        <v>45116</v>
      </c>
      <c r="E41" s="76" t="s">
        <v>286</v>
      </c>
      <c r="F41" s="76" t="s">
        <v>287</v>
      </c>
      <c r="G41" s="76" t="s">
        <v>288</v>
      </c>
    </row>
    <row r="42" spans="1:7" ht="27" x14ac:dyDescent="0.25">
      <c r="A42" s="78" t="s">
        <v>289</v>
      </c>
      <c r="B42" s="76" t="s">
        <v>142</v>
      </c>
      <c r="C42" s="76" t="s">
        <v>290</v>
      </c>
      <c r="D42" s="77">
        <v>44045</v>
      </c>
      <c r="E42" s="76" t="s">
        <v>291</v>
      </c>
      <c r="F42" s="76" t="s">
        <v>292</v>
      </c>
      <c r="G42" s="76" t="s">
        <v>288</v>
      </c>
    </row>
    <row r="43" spans="1:7" x14ac:dyDescent="0.25">
      <c r="A43" s="78" t="s">
        <v>293</v>
      </c>
      <c r="B43" s="76" t="s">
        <v>142</v>
      </c>
      <c r="C43" s="76" t="s">
        <v>294</v>
      </c>
      <c r="D43" s="77">
        <v>43676</v>
      </c>
      <c r="E43" s="76" t="s">
        <v>295</v>
      </c>
      <c r="F43" s="76" t="s">
        <v>292</v>
      </c>
      <c r="G43" s="76" t="s">
        <v>288</v>
      </c>
    </row>
    <row r="44" spans="1:7" x14ac:dyDescent="0.25">
      <c r="A44" s="78" t="s">
        <v>296</v>
      </c>
      <c r="B44" s="76" t="s">
        <v>147</v>
      </c>
      <c r="C44" s="76" t="s">
        <v>297</v>
      </c>
      <c r="D44" s="77">
        <v>44281</v>
      </c>
      <c r="E44" s="76" t="s">
        <v>298</v>
      </c>
      <c r="F44" s="76" t="s">
        <v>299</v>
      </c>
      <c r="G44" s="76" t="s">
        <v>288</v>
      </c>
    </row>
    <row r="45" spans="1:7" ht="27" x14ac:dyDescent="0.25">
      <c r="A45" s="78" t="s">
        <v>300</v>
      </c>
      <c r="B45" s="76" t="s">
        <v>142</v>
      </c>
      <c r="C45" s="76" t="s">
        <v>301</v>
      </c>
      <c r="D45" s="77">
        <v>44782</v>
      </c>
      <c r="E45" s="76" t="s">
        <v>302</v>
      </c>
      <c r="F45" s="76" t="s">
        <v>287</v>
      </c>
      <c r="G45" s="76" t="s">
        <v>288</v>
      </c>
    </row>
    <row r="46" spans="1:7" ht="27" x14ac:dyDescent="0.25">
      <c r="A46" s="78" t="s">
        <v>303</v>
      </c>
      <c r="B46" s="76" t="s">
        <v>142</v>
      </c>
      <c r="C46" s="76" t="s">
        <v>304</v>
      </c>
      <c r="D46" s="77">
        <v>44810</v>
      </c>
      <c r="E46" s="76" t="s">
        <v>290</v>
      </c>
      <c r="F46" s="76" t="s">
        <v>287</v>
      </c>
      <c r="G46" s="76" t="s">
        <v>288</v>
      </c>
    </row>
    <row r="47" spans="1:7" x14ac:dyDescent="0.25">
      <c r="A47" s="78" t="s">
        <v>305</v>
      </c>
      <c r="B47" s="76" t="s">
        <v>171</v>
      </c>
      <c r="C47" s="76" t="s">
        <v>306</v>
      </c>
      <c r="D47" s="77">
        <v>44781</v>
      </c>
      <c r="E47" s="76" t="s">
        <v>307</v>
      </c>
      <c r="F47" s="76" t="s">
        <v>308</v>
      </c>
      <c r="G47" s="76" t="s">
        <v>288</v>
      </c>
    </row>
    <row r="48" spans="1:7" ht="27" x14ac:dyDescent="0.25">
      <c r="A48" s="78" t="s">
        <v>309</v>
      </c>
      <c r="B48" s="76" t="s">
        <v>33</v>
      </c>
      <c r="C48" s="76" t="s">
        <v>310</v>
      </c>
      <c r="D48" s="77">
        <v>45082</v>
      </c>
      <c r="E48" s="76" t="s">
        <v>311</v>
      </c>
      <c r="F48" s="76" t="s">
        <v>312</v>
      </c>
      <c r="G48" s="76" t="s">
        <v>313</v>
      </c>
    </row>
    <row r="49" spans="1:7" ht="27" x14ac:dyDescent="0.25">
      <c r="A49" s="78" t="s">
        <v>314</v>
      </c>
      <c r="B49" s="76" t="s">
        <v>33</v>
      </c>
      <c r="C49" s="76" t="s">
        <v>315</v>
      </c>
      <c r="D49" s="77">
        <v>45084</v>
      </c>
      <c r="E49" s="76" t="s">
        <v>311</v>
      </c>
      <c r="F49" s="76" t="s">
        <v>312</v>
      </c>
      <c r="G49" s="76" t="s">
        <v>316</v>
      </c>
    </row>
    <row r="50" spans="1:7" ht="27" x14ac:dyDescent="0.25">
      <c r="A50" s="78" t="s">
        <v>317</v>
      </c>
      <c r="B50" s="76" t="s">
        <v>33</v>
      </c>
      <c r="C50" s="76" t="s">
        <v>318</v>
      </c>
      <c r="D50" s="77">
        <v>45085</v>
      </c>
      <c r="E50" s="76" t="s">
        <v>311</v>
      </c>
      <c r="F50" s="76" t="s">
        <v>312</v>
      </c>
      <c r="G50" s="76" t="s">
        <v>319</v>
      </c>
    </row>
    <row r="51" spans="1:7" ht="27" x14ac:dyDescent="0.25">
      <c r="A51" s="78" t="s">
        <v>320</v>
      </c>
      <c r="B51" s="76" t="s">
        <v>147</v>
      </c>
      <c r="C51" s="76" t="s">
        <v>321</v>
      </c>
      <c r="D51" s="77">
        <v>45116</v>
      </c>
      <c r="E51" s="76" t="s">
        <v>322</v>
      </c>
      <c r="F51" s="76" t="s">
        <v>323</v>
      </c>
      <c r="G51" s="76" t="s">
        <v>324</v>
      </c>
    </row>
    <row r="52" spans="1:7" ht="27" x14ac:dyDescent="0.25">
      <c r="A52" s="78" t="s">
        <v>325</v>
      </c>
      <c r="B52" s="76" t="s">
        <v>33</v>
      </c>
      <c r="C52" s="76" t="s">
        <v>326</v>
      </c>
      <c r="D52" s="77">
        <v>44773</v>
      </c>
      <c r="E52" s="76" t="s">
        <v>327</v>
      </c>
      <c r="F52" s="76" t="s">
        <v>328</v>
      </c>
      <c r="G52" s="76" t="s">
        <v>316</v>
      </c>
    </row>
    <row r="53" spans="1:7" x14ac:dyDescent="0.25">
      <c r="A53" s="78" t="s">
        <v>329</v>
      </c>
      <c r="B53" s="76" t="s">
        <v>147</v>
      </c>
      <c r="C53" s="76" t="s">
        <v>330</v>
      </c>
      <c r="D53" s="77">
        <v>45159</v>
      </c>
      <c r="E53" s="76" t="s">
        <v>331</v>
      </c>
      <c r="F53" s="76" t="s">
        <v>332</v>
      </c>
      <c r="G53" s="76" t="s">
        <v>333</v>
      </c>
    </row>
    <row r="54" spans="1:7" x14ac:dyDescent="0.25">
      <c r="A54" s="78" t="s">
        <v>334</v>
      </c>
      <c r="B54" s="76" t="s">
        <v>142</v>
      </c>
      <c r="C54" s="76"/>
      <c r="D54" s="77">
        <v>45154</v>
      </c>
      <c r="E54" s="76" t="s">
        <v>335</v>
      </c>
      <c r="F54" s="76" t="s">
        <v>336</v>
      </c>
      <c r="G54" s="76" t="s">
        <v>337</v>
      </c>
    </row>
    <row r="55" spans="1:7" x14ac:dyDescent="0.25">
      <c r="A55" s="78" t="s">
        <v>338</v>
      </c>
      <c r="B55" s="76" t="s">
        <v>142</v>
      </c>
      <c r="C55" s="76"/>
      <c r="D55" s="77">
        <v>45169</v>
      </c>
      <c r="E55" s="76" t="s">
        <v>339</v>
      </c>
      <c r="F55" s="76" t="s">
        <v>340</v>
      </c>
      <c r="G55" s="76" t="s">
        <v>337</v>
      </c>
    </row>
    <row r="56" spans="1:7" x14ac:dyDescent="0.25">
      <c r="A56" s="78" t="s">
        <v>341</v>
      </c>
      <c r="B56" s="76" t="s">
        <v>142</v>
      </c>
      <c r="C56" s="76" t="s">
        <v>342</v>
      </c>
      <c r="D56" s="77">
        <v>41737</v>
      </c>
      <c r="E56" s="76" t="s">
        <v>343</v>
      </c>
      <c r="F56" s="76" t="s">
        <v>344</v>
      </c>
      <c r="G56" s="76"/>
    </row>
    <row r="57" spans="1:7" x14ac:dyDescent="0.25">
      <c r="A57" s="78" t="s">
        <v>345</v>
      </c>
      <c r="B57" s="76" t="s">
        <v>142</v>
      </c>
      <c r="C57" s="76" t="s">
        <v>346</v>
      </c>
      <c r="D57" s="77" t="s">
        <v>347</v>
      </c>
      <c r="E57" s="76" t="s">
        <v>348</v>
      </c>
      <c r="F57" s="76" t="s">
        <v>349</v>
      </c>
      <c r="G57" s="76"/>
    </row>
    <row r="58" spans="1:7" x14ac:dyDescent="0.25">
      <c r="A58" s="78" t="s">
        <v>350</v>
      </c>
      <c r="B58" s="76" t="s">
        <v>142</v>
      </c>
      <c r="C58" s="76" t="s">
        <v>351</v>
      </c>
      <c r="D58" s="77">
        <v>44021</v>
      </c>
      <c r="E58" s="76" t="s">
        <v>352</v>
      </c>
      <c r="F58" s="76" t="s">
        <v>353</v>
      </c>
      <c r="G58" s="76"/>
    </row>
    <row r="59" spans="1:7" x14ac:dyDescent="0.25">
      <c r="A59" s="78" t="s">
        <v>354</v>
      </c>
      <c r="B59" s="76" t="s">
        <v>142</v>
      </c>
      <c r="C59" s="76" t="s">
        <v>355</v>
      </c>
      <c r="D59" s="77" t="s">
        <v>356</v>
      </c>
      <c r="E59" s="76" t="s">
        <v>357</v>
      </c>
      <c r="F59" s="76" t="s">
        <v>358</v>
      </c>
      <c r="G59" s="76"/>
    </row>
    <row r="60" spans="1:7" x14ac:dyDescent="0.25">
      <c r="A60" s="78" t="s">
        <v>359</v>
      </c>
      <c r="B60" s="76" t="s">
        <v>142</v>
      </c>
      <c r="C60" s="76" t="s">
        <v>360</v>
      </c>
      <c r="D60" s="77" t="s">
        <v>361</v>
      </c>
      <c r="E60" s="76" t="s">
        <v>362</v>
      </c>
      <c r="F60" s="76" t="s">
        <v>363</v>
      </c>
      <c r="G60" s="76"/>
    </row>
    <row r="61" spans="1:7" ht="27" x14ac:dyDescent="0.25">
      <c r="A61" s="78" t="s">
        <v>364</v>
      </c>
      <c r="B61" s="76" t="s">
        <v>365</v>
      </c>
      <c r="C61" s="76" t="s">
        <v>366</v>
      </c>
      <c r="D61" s="77">
        <v>44448</v>
      </c>
      <c r="E61" s="76" t="s">
        <v>367</v>
      </c>
      <c r="F61" s="76" t="s">
        <v>368</v>
      </c>
      <c r="G61" s="76"/>
    </row>
    <row r="62" spans="1:7" x14ac:dyDescent="0.25">
      <c r="A62" s="78" t="s">
        <v>369</v>
      </c>
      <c r="B62" s="76" t="s">
        <v>142</v>
      </c>
      <c r="C62" s="76" t="s">
        <v>370</v>
      </c>
      <c r="D62" s="77">
        <v>43623</v>
      </c>
      <c r="E62" s="76" t="s">
        <v>371</v>
      </c>
      <c r="F62" s="76" t="s">
        <v>372</v>
      </c>
      <c r="G62" s="76" t="s">
        <v>373</v>
      </c>
    </row>
    <row r="63" spans="1:7" x14ac:dyDescent="0.25">
      <c r="A63" s="78" t="s">
        <v>374</v>
      </c>
      <c r="B63" s="76" t="s">
        <v>142</v>
      </c>
      <c r="C63" s="76" t="s">
        <v>370</v>
      </c>
      <c r="D63" s="77">
        <v>43623</v>
      </c>
      <c r="E63" s="76" t="s">
        <v>371</v>
      </c>
      <c r="F63" s="76" t="s">
        <v>372</v>
      </c>
      <c r="G63" s="76" t="s">
        <v>373</v>
      </c>
    </row>
    <row r="64" spans="1:7" x14ac:dyDescent="0.25">
      <c r="A64" s="78" t="s">
        <v>375</v>
      </c>
      <c r="B64" s="76" t="s">
        <v>142</v>
      </c>
      <c r="C64" s="76" t="s">
        <v>376</v>
      </c>
      <c r="D64" s="77" t="s">
        <v>377</v>
      </c>
      <c r="E64" s="76" t="s">
        <v>378</v>
      </c>
      <c r="F64" s="76" t="s">
        <v>379</v>
      </c>
      <c r="G64" s="76"/>
    </row>
    <row r="65" spans="1:7" x14ac:dyDescent="0.25">
      <c r="A65" s="78" t="s">
        <v>380</v>
      </c>
      <c r="B65" s="76" t="s">
        <v>142</v>
      </c>
      <c r="C65" s="76" t="s">
        <v>381</v>
      </c>
      <c r="D65" s="77" t="s">
        <v>382</v>
      </c>
      <c r="E65" s="76" t="s">
        <v>351</v>
      </c>
      <c r="F65" s="76" t="s">
        <v>336</v>
      </c>
      <c r="G65" s="76" t="s">
        <v>383</v>
      </c>
    </row>
    <row r="66" spans="1:7" x14ac:dyDescent="0.25">
      <c r="A66" s="78" t="s">
        <v>384</v>
      </c>
      <c r="B66" s="76" t="s">
        <v>365</v>
      </c>
      <c r="C66" s="76" t="s">
        <v>385</v>
      </c>
      <c r="D66" s="77" t="s">
        <v>386</v>
      </c>
      <c r="E66" s="76" t="s">
        <v>387</v>
      </c>
      <c r="F66" s="76" t="s">
        <v>388</v>
      </c>
      <c r="G66" s="76"/>
    </row>
    <row r="67" spans="1:7" x14ac:dyDescent="0.25">
      <c r="A67" s="78" t="s">
        <v>389</v>
      </c>
      <c r="B67" s="76" t="s">
        <v>33</v>
      </c>
      <c r="C67" s="76" t="s">
        <v>390</v>
      </c>
      <c r="D67" s="77">
        <v>44720</v>
      </c>
      <c r="E67" s="76" t="s">
        <v>391</v>
      </c>
      <c r="F67" s="76" t="s">
        <v>392</v>
      </c>
      <c r="G67" s="76" t="s">
        <v>393</v>
      </c>
    </row>
    <row r="68" spans="1:7" x14ac:dyDescent="0.25">
      <c r="A68" s="78" t="s">
        <v>394</v>
      </c>
      <c r="B68" s="76" t="s">
        <v>142</v>
      </c>
      <c r="C68" s="76" t="s">
        <v>395</v>
      </c>
      <c r="D68" s="77">
        <v>44600</v>
      </c>
      <c r="E68" s="76" t="s">
        <v>396</v>
      </c>
      <c r="F68" s="76" t="s">
        <v>397</v>
      </c>
      <c r="G68" s="76" t="s">
        <v>398</v>
      </c>
    </row>
    <row r="69" spans="1:7" x14ac:dyDescent="0.25">
      <c r="A69" s="78" t="s">
        <v>399</v>
      </c>
      <c r="B69" s="76" t="s">
        <v>142</v>
      </c>
      <c r="C69" s="76" t="s">
        <v>400</v>
      </c>
      <c r="D69" s="77" t="s">
        <v>377</v>
      </c>
      <c r="E69" s="76" t="s">
        <v>401</v>
      </c>
      <c r="F69" s="76" t="s">
        <v>379</v>
      </c>
      <c r="G69" s="76" t="s">
        <v>398</v>
      </c>
    </row>
    <row r="70" spans="1:7" x14ac:dyDescent="0.25">
      <c r="A70" s="78" t="s">
        <v>402</v>
      </c>
      <c r="B70" s="76" t="s">
        <v>142</v>
      </c>
      <c r="C70" s="76" t="s">
        <v>403</v>
      </c>
      <c r="D70" s="77">
        <v>45086</v>
      </c>
      <c r="E70" s="76" t="s">
        <v>404</v>
      </c>
      <c r="F70" s="76" t="s">
        <v>405</v>
      </c>
      <c r="G70" s="76"/>
    </row>
    <row r="71" spans="1:7" x14ac:dyDescent="0.25">
      <c r="A71" s="78" t="s">
        <v>406</v>
      </c>
      <c r="B71" s="76" t="s">
        <v>142</v>
      </c>
      <c r="C71" s="76" t="s">
        <v>407</v>
      </c>
      <c r="D71" s="77">
        <v>45177</v>
      </c>
      <c r="E71" s="76" t="s">
        <v>408</v>
      </c>
      <c r="F71" s="76" t="s">
        <v>409</v>
      </c>
      <c r="G71" s="76"/>
    </row>
    <row r="72" spans="1:7" x14ac:dyDescent="0.25">
      <c r="A72" s="78" t="s">
        <v>410</v>
      </c>
      <c r="B72" s="76" t="s">
        <v>142</v>
      </c>
      <c r="C72" s="76" t="s">
        <v>411</v>
      </c>
      <c r="D72" s="77">
        <v>45238</v>
      </c>
      <c r="E72" s="76" t="s">
        <v>412</v>
      </c>
      <c r="F72" s="76" t="s">
        <v>413</v>
      </c>
      <c r="G72" s="76"/>
    </row>
    <row r="73" spans="1:7" x14ac:dyDescent="0.25">
      <c r="A73" s="78" t="s">
        <v>414</v>
      </c>
      <c r="B73" s="76" t="s">
        <v>142</v>
      </c>
      <c r="C73" s="76" t="s">
        <v>415</v>
      </c>
      <c r="D73" s="77" t="s">
        <v>377</v>
      </c>
      <c r="E73" s="76" t="s">
        <v>416</v>
      </c>
      <c r="F73" s="76" t="s">
        <v>417</v>
      </c>
      <c r="G73" s="76" t="s">
        <v>418</v>
      </c>
    </row>
    <row r="74" spans="1:7" x14ac:dyDescent="0.25">
      <c r="A74" s="78" t="s">
        <v>419</v>
      </c>
      <c r="B74" s="76" t="s">
        <v>142</v>
      </c>
      <c r="C74" s="76" t="s">
        <v>420</v>
      </c>
      <c r="D74" s="77">
        <v>44964</v>
      </c>
      <c r="E74" s="76" t="s">
        <v>421</v>
      </c>
      <c r="F74" s="76" t="s">
        <v>372</v>
      </c>
      <c r="G74" s="76" t="s">
        <v>373</v>
      </c>
    </row>
    <row r="75" spans="1:7" x14ac:dyDescent="0.25">
      <c r="A75" s="78" t="s">
        <v>422</v>
      </c>
      <c r="B75" s="76" t="s">
        <v>142</v>
      </c>
      <c r="C75" s="76" t="s">
        <v>423</v>
      </c>
      <c r="D75" s="77">
        <v>44993</v>
      </c>
      <c r="E75" s="76" t="s">
        <v>371</v>
      </c>
      <c r="F75" s="76" t="s">
        <v>372</v>
      </c>
      <c r="G75" s="76" t="s">
        <v>373</v>
      </c>
    </row>
    <row r="76" spans="1:7" ht="27" x14ac:dyDescent="0.25">
      <c r="A76" s="78" t="s">
        <v>424</v>
      </c>
      <c r="B76" s="76" t="s">
        <v>142</v>
      </c>
      <c r="C76" s="76" t="s">
        <v>425</v>
      </c>
      <c r="D76" s="77">
        <v>44792</v>
      </c>
      <c r="E76" s="76" t="s">
        <v>426</v>
      </c>
      <c r="F76" s="76" t="s">
        <v>427</v>
      </c>
      <c r="G76" s="76" t="s">
        <v>428</v>
      </c>
    </row>
    <row r="77" spans="1:7" ht="27" x14ac:dyDescent="0.25">
      <c r="A77" s="78" t="s">
        <v>429</v>
      </c>
      <c r="B77" s="76" t="s">
        <v>142</v>
      </c>
      <c r="C77" s="76" t="s">
        <v>430</v>
      </c>
      <c r="D77" s="77">
        <v>45175</v>
      </c>
      <c r="E77" s="76" t="s">
        <v>431</v>
      </c>
      <c r="F77" s="76" t="s">
        <v>432</v>
      </c>
      <c r="G77" s="76" t="s">
        <v>428</v>
      </c>
    </row>
    <row r="78" spans="1:7" ht="27" x14ac:dyDescent="0.25">
      <c r="A78" s="78" t="s">
        <v>433</v>
      </c>
      <c r="B78" s="76" t="s">
        <v>142</v>
      </c>
      <c r="C78" s="76" t="s">
        <v>434</v>
      </c>
      <c r="D78" s="77">
        <v>45148</v>
      </c>
      <c r="E78" s="76" t="s">
        <v>435</v>
      </c>
      <c r="F78" s="76" t="s">
        <v>436</v>
      </c>
      <c r="G78" s="76" t="s">
        <v>428</v>
      </c>
    </row>
    <row r="79" spans="1:7" ht="27" x14ac:dyDescent="0.25">
      <c r="A79" s="78" t="s">
        <v>437</v>
      </c>
      <c r="B79" s="76" t="s">
        <v>33</v>
      </c>
      <c r="C79" s="76" t="s">
        <v>438</v>
      </c>
      <c r="D79" s="77">
        <v>42946</v>
      </c>
      <c r="E79" s="76" t="s">
        <v>439</v>
      </c>
      <c r="F79" s="76" t="s">
        <v>440</v>
      </c>
      <c r="G79" s="76" t="s">
        <v>441</v>
      </c>
    </row>
    <row r="80" spans="1:7" x14ac:dyDescent="0.25">
      <c r="A80" s="78" t="s">
        <v>442</v>
      </c>
      <c r="B80" s="76" t="s">
        <v>147</v>
      </c>
      <c r="C80" s="76" t="s">
        <v>443</v>
      </c>
      <c r="D80" s="77">
        <v>44016</v>
      </c>
      <c r="E80" s="76" t="s">
        <v>444</v>
      </c>
      <c r="F80" s="76" t="s">
        <v>162</v>
      </c>
      <c r="G80" s="76" t="s">
        <v>441</v>
      </c>
    </row>
    <row r="81" spans="1:7" x14ac:dyDescent="0.25">
      <c r="A81" s="78" t="s">
        <v>445</v>
      </c>
      <c r="B81" s="76" t="s">
        <v>147</v>
      </c>
      <c r="C81" s="76" t="s">
        <v>446</v>
      </c>
      <c r="D81" s="77">
        <v>43641</v>
      </c>
      <c r="E81" s="76" t="s">
        <v>444</v>
      </c>
      <c r="F81" s="76" t="s">
        <v>162</v>
      </c>
      <c r="G81" s="76" t="s">
        <v>441</v>
      </c>
    </row>
    <row r="82" spans="1:7" x14ac:dyDescent="0.25">
      <c r="A82" s="78" t="s">
        <v>447</v>
      </c>
      <c r="B82" s="76" t="s">
        <v>147</v>
      </c>
      <c r="C82" s="76" t="s">
        <v>448</v>
      </c>
      <c r="D82" s="77">
        <v>45116</v>
      </c>
      <c r="E82" s="76" t="s">
        <v>449</v>
      </c>
      <c r="F82" s="76" t="s">
        <v>450</v>
      </c>
      <c r="G82" s="76" t="s">
        <v>441</v>
      </c>
    </row>
    <row r="83" spans="1:7" x14ac:dyDescent="0.25">
      <c r="A83" s="78" t="s">
        <v>451</v>
      </c>
      <c r="B83" s="76" t="s">
        <v>147</v>
      </c>
      <c r="C83" s="76" t="s">
        <v>452</v>
      </c>
      <c r="D83" s="77">
        <v>45115</v>
      </c>
      <c r="E83" s="76" t="s">
        <v>453</v>
      </c>
      <c r="F83" s="76" t="s">
        <v>454</v>
      </c>
      <c r="G83" s="76" t="s">
        <v>455</v>
      </c>
    </row>
    <row r="84" spans="1:7" x14ac:dyDescent="0.25">
      <c r="A84" s="78" t="s">
        <v>456</v>
      </c>
      <c r="B84" s="76" t="s">
        <v>33</v>
      </c>
      <c r="C84" s="76" t="s">
        <v>457</v>
      </c>
      <c r="D84" s="77">
        <v>45116</v>
      </c>
      <c r="E84" s="76" t="s">
        <v>458</v>
      </c>
      <c r="F84" s="76" t="s">
        <v>459</v>
      </c>
      <c r="G84" s="76" t="s">
        <v>460</v>
      </c>
    </row>
    <row r="85" spans="1:7" x14ac:dyDescent="0.25">
      <c r="A85" s="78" t="s">
        <v>461</v>
      </c>
      <c r="B85" s="76" t="s">
        <v>147</v>
      </c>
      <c r="C85" s="76" t="s">
        <v>462</v>
      </c>
      <c r="D85" s="77">
        <v>44744</v>
      </c>
      <c r="E85" s="76" t="s">
        <v>443</v>
      </c>
      <c r="F85" s="76" t="s">
        <v>463</v>
      </c>
      <c r="G85" s="76" t="s">
        <v>464</v>
      </c>
    </row>
    <row r="86" spans="1:7" x14ac:dyDescent="0.25">
      <c r="A86" s="78" t="s">
        <v>465</v>
      </c>
      <c r="B86" s="76" t="s">
        <v>33</v>
      </c>
      <c r="C86" s="76" t="s">
        <v>466</v>
      </c>
      <c r="D86" s="77">
        <v>44788</v>
      </c>
      <c r="E86" s="76" t="s">
        <v>467</v>
      </c>
      <c r="F86" s="76" t="s">
        <v>468</v>
      </c>
      <c r="G86" s="76" t="s">
        <v>469</v>
      </c>
    </row>
    <row r="87" spans="1:7" x14ac:dyDescent="0.25">
      <c r="A87" s="78" t="s">
        <v>470</v>
      </c>
      <c r="B87" s="76" t="s">
        <v>147</v>
      </c>
      <c r="C87" s="76" t="s">
        <v>471</v>
      </c>
      <c r="D87" s="77">
        <v>45145</v>
      </c>
      <c r="E87" s="76" t="s">
        <v>472</v>
      </c>
      <c r="F87" s="76" t="s">
        <v>473</v>
      </c>
      <c r="G87" s="76" t="s">
        <v>460</v>
      </c>
    </row>
    <row r="88" spans="1:7" x14ac:dyDescent="0.25">
      <c r="A88" s="78" t="s">
        <v>474</v>
      </c>
      <c r="B88" s="76" t="s">
        <v>142</v>
      </c>
      <c r="C88" s="76" t="s">
        <v>475</v>
      </c>
      <c r="D88" s="77">
        <v>43339</v>
      </c>
      <c r="E88" s="76" t="s">
        <v>476</v>
      </c>
      <c r="F88" s="76" t="s">
        <v>477</v>
      </c>
      <c r="G88" s="76" t="s">
        <v>478</v>
      </c>
    </row>
    <row r="89" spans="1:7" x14ac:dyDescent="0.25">
      <c r="A89" s="78" t="s">
        <v>479</v>
      </c>
      <c r="B89" s="76" t="s">
        <v>142</v>
      </c>
      <c r="C89" s="76" t="s">
        <v>480</v>
      </c>
      <c r="D89" s="77">
        <v>44400</v>
      </c>
      <c r="E89" s="76" t="s">
        <v>481</v>
      </c>
      <c r="F89" s="76" t="s">
        <v>482</v>
      </c>
      <c r="G89" s="76" t="s">
        <v>478</v>
      </c>
    </row>
    <row r="90" spans="1:7" x14ac:dyDescent="0.25">
      <c r="A90" s="78" t="s">
        <v>483</v>
      </c>
      <c r="B90" s="76" t="s">
        <v>142</v>
      </c>
      <c r="C90" s="76" t="s">
        <v>484</v>
      </c>
      <c r="D90" s="77">
        <v>44784</v>
      </c>
      <c r="E90" s="76" t="s">
        <v>485</v>
      </c>
      <c r="F90" s="76" t="s">
        <v>287</v>
      </c>
      <c r="G90" s="76" t="s">
        <v>478</v>
      </c>
    </row>
    <row r="91" spans="1:7" x14ac:dyDescent="0.25">
      <c r="A91" s="78" t="s">
        <v>486</v>
      </c>
      <c r="B91" s="76" t="s">
        <v>142</v>
      </c>
      <c r="C91" s="76" t="s">
        <v>487</v>
      </c>
      <c r="D91" s="77">
        <v>44784</v>
      </c>
      <c r="E91" s="76" t="s">
        <v>488</v>
      </c>
      <c r="F91" s="76" t="s">
        <v>489</v>
      </c>
      <c r="G91" s="76" t="s">
        <v>478</v>
      </c>
    </row>
    <row r="92" spans="1:7" x14ac:dyDescent="0.25">
      <c r="A92" s="78" t="s">
        <v>490</v>
      </c>
      <c r="B92" s="76" t="s">
        <v>142</v>
      </c>
      <c r="C92" s="76" t="s">
        <v>491</v>
      </c>
      <c r="D92" s="77">
        <v>45149</v>
      </c>
      <c r="E92" s="76" t="s">
        <v>492</v>
      </c>
      <c r="F92" s="76" t="s">
        <v>482</v>
      </c>
      <c r="G92" s="76" t="s">
        <v>478</v>
      </c>
    </row>
    <row r="93" spans="1:7" x14ac:dyDescent="0.25">
      <c r="A93" s="78" t="s">
        <v>493</v>
      </c>
      <c r="B93" s="76" t="s">
        <v>171</v>
      </c>
      <c r="C93" s="76" t="s">
        <v>494</v>
      </c>
      <c r="D93" s="77">
        <v>45151</v>
      </c>
      <c r="E93" s="76" t="s">
        <v>495</v>
      </c>
      <c r="F93" s="76" t="s">
        <v>496</v>
      </c>
      <c r="G93" s="76" t="s">
        <v>478</v>
      </c>
    </row>
    <row r="94" spans="1:7" x14ac:dyDescent="0.25">
      <c r="A94" s="78" t="s">
        <v>497</v>
      </c>
      <c r="B94" s="76" t="s">
        <v>142</v>
      </c>
      <c r="C94" s="76" t="s">
        <v>498</v>
      </c>
      <c r="D94" s="77">
        <v>45149</v>
      </c>
      <c r="E94" s="76" t="s">
        <v>499</v>
      </c>
      <c r="F94" s="76" t="s">
        <v>500</v>
      </c>
      <c r="G94" s="76" t="s">
        <v>478</v>
      </c>
    </row>
    <row r="95" spans="1:7" x14ac:dyDescent="0.25">
      <c r="A95" s="78" t="s">
        <v>501</v>
      </c>
      <c r="B95" s="76" t="s">
        <v>142</v>
      </c>
      <c r="C95" s="76" t="s">
        <v>502</v>
      </c>
      <c r="D95" s="77">
        <v>45136</v>
      </c>
      <c r="E95" s="76" t="s">
        <v>503</v>
      </c>
      <c r="F95" s="76" t="s">
        <v>504</v>
      </c>
      <c r="G95" s="76" t="s">
        <v>478</v>
      </c>
    </row>
    <row r="96" spans="1:7" ht="27" x14ac:dyDescent="0.25">
      <c r="A96" s="78" t="s">
        <v>505</v>
      </c>
      <c r="B96" s="76" t="s">
        <v>142</v>
      </c>
      <c r="C96" s="76" t="s">
        <v>506</v>
      </c>
      <c r="D96" s="77">
        <v>44767</v>
      </c>
      <c r="E96" s="76" t="s">
        <v>507</v>
      </c>
      <c r="F96" s="76" t="s">
        <v>405</v>
      </c>
      <c r="G96" s="76" t="s">
        <v>508</v>
      </c>
    </row>
    <row r="97" spans="1:7" x14ac:dyDescent="0.25">
      <c r="A97" s="78" t="s">
        <v>509</v>
      </c>
      <c r="B97" s="76" t="s">
        <v>147</v>
      </c>
      <c r="C97" s="76" t="s">
        <v>510</v>
      </c>
      <c r="D97" s="77">
        <v>45134</v>
      </c>
      <c r="E97" s="76" t="s">
        <v>511</v>
      </c>
      <c r="F97" s="76" t="s">
        <v>512</v>
      </c>
      <c r="G97" s="76" t="s">
        <v>513</v>
      </c>
    </row>
    <row r="98" spans="1:7" x14ac:dyDescent="0.25">
      <c r="A98" s="78" t="s">
        <v>514</v>
      </c>
      <c r="B98" s="76" t="s">
        <v>147</v>
      </c>
      <c r="C98" s="76" t="s">
        <v>515</v>
      </c>
      <c r="D98" s="77">
        <v>45109</v>
      </c>
      <c r="E98" s="76" t="s">
        <v>516</v>
      </c>
      <c r="F98" s="76" t="s">
        <v>517</v>
      </c>
      <c r="G98" s="76" t="s">
        <v>518</v>
      </c>
    </row>
    <row r="99" spans="1:7" x14ac:dyDescent="0.25">
      <c r="A99" s="78" t="s">
        <v>519</v>
      </c>
      <c r="B99" s="76" t="s">
        <v>147</v>
      </c>
      <c r="C99" s="76" t="s">
        <v>520</v>
      </c>
      <c r="D99" s="77">
        <v>45122</v>
      </c>
      <c r="E99" s="76" t="s">
        <v>521</v>
      </c>
      <c r="F99" s="76" t="s">
        <v>522</v>
      </c>
      <c r="G99" s="76" t="s">
        <v>523</v>
      </c>
    </row>
    <row r="100" spans="1:7" x14ac:dyDescent="0.25">
      <c r="A100" s="78" t="s">
        <v>524</v>
      </c>
      <c r="B100" s="76" t="s">
        <v>147</v>
      </c>
      <c r="C100" s="76" t="s">
        <v>525</v>
      </c>
      <c r="D100" s="77">
        <v>45156</v>
      </c>
      <c r="E100" s="76" t="s">
        <v>526</v>
      </c>
      <c r="F100" s="76" t="s">
        <v>527</v>
      </c>
      <c r="G100" s="76" t="s">
        <v>528</v>
      </c>
    </row>
    <row r="101" spans="1:7" x14ac:dyDescent="0.25">
      <c r="A101" s="78" t="s">
        <v>529</v>
      </c>
      <c r="B101" s="76" t="s">
        <v>147</v>
      </c>
      <c r="C101" s="76" t="s">
        <v>530</v>
      </c>
      <c r="D101" s="77">
        <v>44979</v>
      </c>
      <c r="E101" s="76" t="s">
        <v>531</v>
      </c>
      <c r="F101" s="76" t="s">
        <v>532</v>
      </c>
      <c r="G101" s="76" t="s">
        <v>533</v>
      </c>
    </row>
    <row r="102" spans="1:7" x14ac:dyDescent="0.25">
      <c r="A102" s="78" t="s">
        <v>534</v>
      </c>
      <c r="B102" s="76" t="s">
        <v>147</v>
      </c>
      <c r="C102" s="76" t="s">
        <v>535</v>
      </c>
      <c r="D102" s="77">
        <v>44633</v>
      </c>
      <c r="E102" s="76" t="s">
        <v>536</v>
      </c>
      <c r="F102" s="76" t="s">
        <v>537</v>
      </c>
      <c r="G102" s="76" t="s">
        <v>533</v>
      </c>
    </row>
    <row r="103" spans="1:7" x14ac:dyDescent="0.25">
      <c r="A103" s="78" t="s">
        <v>538</v>
      </c>
      <c r="B103" s="76" t="s">
        <v>147</v>
      </c>
      <c r="C103" s="76" t="s">
        <v>539</v>
      </c>
      <c r="D103" s="77">
        <v>44989</v>
      </c>
      <c r="E103" s="76" t="s">
        <v>540</v>
      </c>
      <c r="F103" s="76" t="s">
        <v>541</v>
      </c>
      <c r="G103" s="76" t="s">
        <v>542</v>
      </c>
    </row>
    <row r="104" spans="1:7" x14ac:dyDescent="0.25">
      <c r="A104" s="78" t="s">
        <v>543</v>
      </c>
      <c r="B104" s="76" t="s">
        <v>147</v>
      </c>
      <c r="C104" s="76" t="s">
        <v>544</v>
      </c>
      <c r="D104" s="77">
        <v>44994</v>
      </c>
      <c r="E104" s="76" t="s">
        <v>545</v>
      </c>
      <c r="F104" s="76" t="s">
        <v>546</v>
      </c>
      <c r="G104" s="76" t="s">
        <v>547</v>
      </c>
    </row>
    <row r="105" spans="1:7" x14ac:dyDescent="0.25">
      <c r="A105" s="78" t="s">
        <v>548</v>
      </c>
      <c r="B105" s="76" t="s">
        <v>33</v>
      </c>
      <c r="C105" s="76" t="s">
        <v>549</v>
      </c>
      <c r="D105" s="77">
        <v>44403</v>
      </c>
      <c r="E105" s="76" t="s">
        <v>550</v>
      </c>
      <c r="F105" s="76" t="s">
        <v>551</v>
      </c>
      <c r="G105" s="76" t="s">
        <v>552</v>
      </c>
    </row>
    <row r="106" spans="1:7" x14ac:dyDescent="0.25">
      <c r="A106" s="78" t="s">
        <v>553</v>
      </c>
      <c r="B106" s="76" t="s">
        <v>33</v>
      </c>
      <c r="C106" s="76" t="s">
        <v>554</v>
      </c>
      <c r="D106" s="77">
        <v>44016</v>
      </c>
      <c r="E106" s="76" t="s">
        <v>555</v>
      </c>
      <c r="F106" s="76" t="s">
        <v>556</v>
      </c>
      <c r="G106" s="76" t="s">
        <v>552</v>
      </c>
    </row>
    <row r="107" spans="1:7" x14ac:dyDescent="0.25">
      <c r="A107" s="78" t="s">
        <v>557</v>
      </c>
      <c r="B107" s="76" t="s">
        <v>33</v>
      </c>
      <c r="C107" s="76" t="s">
        <v>558</v>
      </c>
      <c r="D107" s="77">
        <v>44035</v>
      </c>
      <c r="E107" s="76" t="s">
        <v>559</v>
      </c>
      <c r="F107" s="76" t="s">
        <v>560</v>
      </c>
      <c r="G107" s="76" t="s">
        <v>552</v>
      </c>
    </row>
    <row r="108" spans="1:7" x14ac:dyDescent="0.25">
      <c r="A108" s="78" t="s">
        <v>561</v>
      </c>
      <c r="B108" s="76" t="s">
        <v>147</v>
      </c>
      <c r="C108" s="76" t="s">
        <v>562</v>
      </c>
      <c r="D108" s="77">
        <v>43905</v>
      </c>
      <c r="E108" s="76" t="s">
        <v>563</v>
      </c>
      <c r="F108" s="76" t="s">
        <v>564</v>
      </c>
      <c r="G108" s="76" t="s">
        <v>565</v>
      </c>
    </row>
    <row r="109" spans="1:7" x14ac:dyDescent="0.25">
      <c r="A109" s="78" t="s">
        <v>566</v>
      </c>
      <c r="B109" s="76" t="s">
        <v>33</v>
      </c>
      <c r="C109" s="76" t="s">
        <v>567</v>
      </c>
      <c r="D109" s="77">
        <v>43651</v>
      </c>
      <c r="E109" s="76" t="s">
        <v>568</v>
      </c>
      <c r="F109" s="76" t="s">
        <v>569</v>
      </c>
      <c r="G109" s="76" t="s">
        <v>552</v>
      </c>
    </row>
    <row r="110" spans="1:7" x14ac:dyDescent="0.25">
      <c r="A110" s="78" t="s">
        <v>570</v>
      </c>
      <c r="B110" s="76" t="s">
        <v>142</v>
      </c>
      <c r="C110" s="76" t="s">
        <v>571</v>
      </c>
      <c r="D110" s="77">
        <v>43631</v>
      </c>
      <c r="E110" s="76" t="s">
        <v>572</v>
      </c>
      <c r="F110" s="76" t="s">
        <v>573</v>
      </c>
      <c r="G110" s="76" t="s">
        <v>552</v>
      </c>
    </row>
    <row r="111" spans="1:7" x14ac:dyDescent="0.25">
      <c r="A111" s="78" t="s">
        <v>574</v>
      </c>
      <c r="B111" s="76" t="s">
        <v>33</v>
      </c>
      <c r="C111" s="76" t="s">
        <v>575</v>
      </c>
      <c r="D111" s="77">
        <v>43309</v>
      </c>
      <c r="E111" s="76" t="s">
        <v>576</v>
      </c>
      <c r="F111" s="76" t="s">
        <v>577</v>
      </c>
      <c r="G111" s="76" t="s">
        <v>552</v>
      </c>
    </row>
    <row r="112" spans="1:7" x14ac:dyDescent="0.25">
      <c r="A112" s="78" t="s">
        <v>578</v>
      </c>
      <c r="B112" s="76" t="s">
        <v>33</v>
      </c>
      <c r="C112" s="76" t="s">
        <v>579</v>
      </c>
      <c r="D112" s="77">
        <v>42931</v>
      </c>
      <c r="E112" s="76" t="s">
        <v>580</v>
      </c>
      <c r="F112" s="76" t="s">
        <v>581</v>
      </c>
      <c r="G112" s="76" t="s">
        <v>552</v>
      </c>
    </row>
    <row r="113" spans="1:7" x14ac:dyDescent="0.25">
      <c r="A113" s="78" t="s">
        <v>582</v>
      </c>
      <c r="B113" s="76" t="s">
        <v>33</v>
      </c>
      <c r="C113" s="76" t="s">
        <v>583</v>
      </c>
      <c r="D113" s="77">
        <v>45139</v>
      </c>
      <c r="E113" s="76" t="s">
        <v>584</v>
      </c>
      <c r="F113" s="76" t="s">
        <v>585</v>
      </c>
      <c r="G113" s="76" t="s">
        <v>565</v>
      </c>
    </row>
    <row r="114" spans="1:7" x14ac:dyDescent="0.25">
      <c r="A114" s="78" t="s">
        <v>586</v>
      </c>
      <c r="B114" s="76" t="s">
        <v>147</v>
      </c>
      <c r="C114" s="76" t="s">
        <v>587</v>
      </c>
      <c r="D114" s="77">
        <v>45153</v>
      </c>
      <c r="E114" s="76" t="s">
        <v>588</v>
      </c>
      <c r="F114" s="76" t="s">
        <v>589</v>
      </c>
      <c r="G114" s="76" t="s">
        <v>590</v>
      </c>
    </row>
    <row r="115" spans="1:7" x14ac:dyDescent="0.25">
      <c r="A115" s="78" t="s">
        <v>591</v>
      </c>
      <c r="B115" s="76" t="s">
        <v>33</v>
      </c>
      <c r="C115" s="76" t="s">
        <v>592</v>
      </c>
      <c r="D115" s="77">
        <v>45111</v>
      </c>
      <c r="E115" s="76" t="s">
        <v>593</v>
      </c>
      <c r="F115" s="76" t="s">
        <v>594</v>
      </c>
      <c r="G115" s="76" t="s">
        <v>595</v>
      </c>
    </row>
    <row r="116" spans="1:7" x14ac:dyDescent="0.25">
      <c r="A116" s="78" t="s">
        <v>596</v>
      </c>
      <c r="B116" s="76" t="s">
        <v>33</v>
      </c>
      <c r="C116" s="76" t="s">
        <v>597</v>
      </c>
      <c r="D116" s="77">
        <v>45112</v>
      </c>
      <c r="E116" s="76" t="s">
        <v>598</v>
      </c>
      <c r="F116" s="76" t="s">
        <v>599</v>
      </c>
      <c r="G116" s="76" t="s">
        <v>600</v>
      </c>
    </row>
    <row r="117" spans="1:7" x14ac:dyDescent="0.25">
      <c r="A117" s="78" t="s">
        <v>601</v>
      </c>
      <c r="B117" s="76" t="s">
        <v>33</v>
      </c>
      <c r="C117" s="76" t="s">
        <v>602</v>
      </c>
      <c r="D117" s="77">
        <v>45156</v>
      </c>
      <c r="E117" s="76" t="s">
        <v>391</v>
      </c>
      <c r="F117" s="76" t="s">
        <v>603</v>
      </c>
      <c r="G117" s="76" t="s">
        <v>600</v>
      </c>
    </row>
    <row r="118" spans="1:7" x14ac:dyDescent="0.25">
      <c r="A118" s="78" t="s">
        <v>604</v>
      </c>
      <c r="B118" s="76" t="s">
        <v>33</v>
      </c>
      <c r="C118" s="76" t="s">
        <v>605</v>
      </c>
      <c r="D118" s="77">
        <v>45119</v>
      </c>
      <c r="E118" s="76" t="s">
        <v>606</v>
      </c>
      <c r="F118" s="76" t="s">
        <v>607</v>
      </c>
      <c r="G118" s="76" t="s">
        <v>608</v>
      </c>
    </row>
    <row r="119" spans="1:7" x14ac:dyDescent="0.25">
      <c r="A119" s="78" t="s">
        <v>609</v>
      </c>
      <c r="B119" s="76" t="s">
        <v>33</v>
      </c>
      <c r="C119" s="76" t="s">
        <v>610</v>
      </c>
      <c r="D119" s="77">
        <v>45123</v>
      </c>
      <c r="E119" s="76" t="s">
        <v>611</v>
      </c>
      <c r="F119" s="76" t="s">
        <v>612</v>
      </c>
      <c r="G119" s="76" t="s">
        <v>613</v>
      </c>
    </row>
    <row r="120" spans="1:7" x14ac:dyDescent="0.25">
      <c r="A120" s="78" t="s">
        <v>614</v>
      </c>
      <c r="B120" s="76" t="s">
        <v>33</v>
      </c>
      <c r="C120" s="76" t="s">
        <v>615</v>
      </c>
      <c r="D120" s="77">
        <v>45154</v>
      </c>
      <c r="E120" s="76" t="s">
        <v>616</v>
      </c>
      <c r="F120" s="76" t="s">
        <v>617</v>
      </c>
      <c r="G120" s="76" t="s">
        <v>618</v>
      </c>
    </row>
    <row r="121" spans="1:7" x14ac:dyDescent="0.25">
      <c r="A121" s="78" t="s">
        <v>619</v>
      </c>
      <c r="B121" s="76" t="s">
        <v>147</v>
      </c>
      <c r="C121" s="76" t="s">
        <v>620</v>
      </c>
      <c r="D121" s="77">
        <v>44983</v>
      </c>
      <c r="E121" s="76" t="s">
        <v>621</v>
      </c>
      <c r="F121" s="76" t="s">
        <v>622</v>
      </c>
      <c r="G121" s="76" t="s">
        <v>623</v>
      </c>
    </row>
    <row r="122" spans="1:7" x14ac:dyDescent="0.25">
      <c r="A122" s="78" t="s">
        <v>624</v>
      </c>
      <c r="B122" s="76" t="s">
        <v>147</v>
      </c>
      <c r="C122" s="76" t="s">
        <v>625</v>
      </c>
      <c r="D122" s="77">
        <v>45079</v>
      </c>
      <c r="E122" s="76" t="s">
        <v>626</v>
      </c>
      <c r="F122" s="76" t="s">
        <v>627</v>
      </c>
      <c r="G122" s="76" t="s">
        <v>623</v>
      </c>
    </row>
    <row r="123" spans="1:7" x14ac:dyDescent="0.25">
      <c r="A123" s="78" t="s">
        <v>628</v>
      </c>
      <c r="B123" s="76" t="s">
        <v>147</v>
      </c>
      <c r="C123" s="76" t="s">
        <v>629</v>
      </c>
      <c r="D123" s="77">
        <v>45139</v>
      </c>
      <c r="E123" s="76" t="s">
        <v>630</v>
      </c>
      <c r="F123" s="76" t="s">
        <v>162</v>
      </c>
      <c r="G123" s="76" t="s">
        <v>623</v>
      </c>
    </row>
    <row r="124" spans="1:7" x14ac:dyDescent="0.25">
      <c r="A124" s="78" t="s">
        <v>631</v>
      </c>
      <c r="B124" s="76" t="s">
        <v>142</v>
      </c>
      <c r="C124" s="76" t="s">
        <v>632</v>
      </c>
      <c r="D124" s="77">
        <v>44234</v>
      </c>
      <c r="E124" s="76" t="s">
        <v>633</v>
      </c>
      <c r="F124" s="76" t="s">
        <v>233</v>
      </c>
      <c r="G124" s="76" t="s">
        <v>634</v>
      </c>
    </row>
    <row r="125" spans="1:7" x14ac:dyDescent="0.25">
      <c r="A125" s="78" t="s">
        <v>635</v>
      </c>
      <c r="B125" s="76" t="s">
        <v>142</v>
      </c>
      <c r="C125" s="76" t="s">
        <v>636</v>
      </c>
      <c r="D125" s="77" t="s">
        <v>637</v>
      </c>
      <c r="E125" s="76" t="s">
        <v>633</v>
      </c>
      <c r="F125" s="76" t="s">
        <v>233</v>
      </c>
      <c r="G125" s="76" t="s">
        <v>638</v>
      </c>
    </row>
    <row r="126" spans="1:7" x14ac:dyDescent="0.25">
      <c r="A126" s="78" t="s">
        <v>639</v>
      </c>
      <c r="B126" s="76" t="s">
        <v>142</v>
      </c>
      <c r="C126" s="76" t="s">
        <v>640</v>
      </c>
      <c r="D126" s="77" t="s">
        <v>641</v>
      </c>
      <c r="E126" s="76" t="s">
        <v>642</v>
      </c>
      <c r="F126" s="76" t="s">
        <v>292</v>
      </c>
      <c r="G126" s="76" t="s">
        <v>643</v>
      </c>
    </row>
    <row r="127" spans="1:7" x14ac:dyDescent="0.25">
      <c r="A127" s="78" t="s">
        <v>644</v>
      </c>
      <c r="B127" s="76" t="s">
        <v>142</v>
      </c>
      <c r="C127" s="76" t="s">
        <v>645</v>
      </c>
      <c r="D127" s="77" t="s">
        <v>646</v>
      </c>
      <c r="E127" s="76" t="s">
        <v>647</v>
      </c>
      <c r="F127" s="76" t="s">
        <v>648</v>
      </c>
      <c r="G127" s="76" t="s">
        <v>638</v>
      </c>
    </row>
    <row r="128" spans="1:7" x14ac:dyDescent="0.25">
      <c r="A128" s="78" t="s">
        <v>649</v>
      </c>
      <c r="B128" s="76" t="s">
        <v>142</v>
      </c>
      <c r="C128" s="76" t="s">
        <v>650</v>
      </c>
      <c r="D128" s="77" t="s">
        <v>651</v>
      </c>
      <c r="E128" s="76" t="s">
        <v>652</v>
      </c>
      <c r="F128" s="76" t="s">
        <v>653</v>
      </c>
      <c r="G128" s="76" t="s">
        <v>638</v>
      </c>
    </row>
    <row r="129" spans="1:7" x14ac:dyDescent="0.25">
      <c r="A129" s="78" t="s">
        <v>654</v>
      </c>
      <c r="B129" s="76" t="s">
        <v>365</v>
      </c>
      <c r="C129" s="76" t="s">
        <v>655</v>
      </c>
      <c r="D129" s="77" t="s">
        <v>656</v>
      </c>
      <c r="E129" s="76" t="s">
        <v>657</v>
      </c>
      <c r="F129" s="76" t="s">
        <v>658</v>
      </c>
      <c r="G129" s="76" t="s">
        <v>643</v>
      </c>
    </row>
    <row r="130" spans="1:7" x14ac:dyDescent="0.25">
      <c r="A130" s="78" t="s">
        <v>659</v>
      </c>
      <c r="B130" s="76" t="s">
        <v>142</v>
      </c>
      <c r="C130" s="76" t="s">
        <v>660</v>
      </c>
      <c r="D130" s="77" t="s">
        <v>651</v>
      </c>
      <c r="E130" s="76" t="s">
        <v>661</v>
      </c>
      <c r="F130" s="76" t="s">
        <v>662</v>
      </c>
      <c r="G130" s="76" t="s">
        <v>663</v>
      </c>
    </row>
    <row r="131" spans="1:7" x14ac:dyDescent="0.25">
      <c r="A131" s="78" t="s">
        <v>664</v>
      </c>
      <c r="B131" s="76" t="s">
        <v>147</v>
      </c>
      <c r="C131" s="76" t="s">
        <v>665</v>
      </c>
      <c r="D131" s="77">
        <v>42952</v>
      </c>
      <c r="E131" s="76" t="s">
        <v>666</v>
      </c>
      <c r="F131" s="76" t="s">
        <v>667</v>
      </c>
      <c r="G131" s="76" t="s">
        <v>668</v>
      </c>
    </row>
    <row r="132" spans="1:7" x14ac:dyDescent="0.25">
      <c r="A132" s="78" t="s">
        <v>669</v>
      </c>
      <c r="B132" s="76" t="s">
        <v>147</v>
      </c>
      <c r="C132" s="76" t="s">
        <v>670</v>
      </c>
      <c r="D132" s="77">
        <v>44800</v>
      </c>
      <c r="E132" s="76" t="s">
        <v>671</v>
      </c>
      <c r="F132" s="76" t="s">
        <v>672</v>
      </c>
      <c r="G132" s="76" t="s">
        <v>668</v>
      </c>
    </row>
    <row r="133" spans="1:7" x14ac:dyDescent="0.25">
      <c r="A133" s="78" t="s">
        <v>673</v>
      </c>
      <c r="B133" s="76" t="s">
        <v>147</v>
      </c>
      <c r="C133" s="76" t="s">
        <v>674</v>
      </c>
      <c r="D133" s="77">
        <v>42852</v>
      </c>
      <c r="E133" s="76" t="s">
        <v>675</v>
      </c>
      <c r="F133" s="76" t="s">
        <v>676</v>
      </c>
      <c r="G133" s="76" t="s">
        <v>668</v>
      </c>
    </row>
    <row r="134" spans="1:7" ht="27" x14ac:dyDescent="0.25">
      <c r="A134" s="78" t="s">
        <v>677</v>
      </c>
      <c r="B134" s="76" t="s">
        <v>33</v>
      </c>
      <c r="C134" s="76" t="s">
        <v>678</v>
      </c>
      <c r="D134" s="77">
        <v>44418</v>
      </c>
      <c r="E134" s="76" t="s">
        <v>679</v>
      </c>
      <c r="F134" s="76" t="s">
        <v>680</v>
      </c>
      <c r="G134" s="76" t="s">
        <v>681</v>
      </c>
    </row>
    <row r="135" spans="1:7" ht="27" x14ac:dyDescent="0.25">
      <c r="A135" s="78" t="s">
        <v>682</v>
      </c>
      <c r="B135" s="76" t="s">
        <v>33</v>
      </c>
      <c r="C135" s="76" t="s">
        <v>683</v>
      </c>
      <c r="D135" s="77">
        <v>44426</v>
      </c>
      <c r="E135" s="76" t="s">
        <v>684</v>
      </c>
      <c r="F135" s="76" t="s">
        <v>685</v>
      </c>
      <c r="G135" s="76" t="s">
        <v>686</v>
      </c>
    </row>
    <row r="136" spans="1:7" ht="27" x14ac:dyDescent="0.25">
      <c r="A136" s="78" t="s">
        <v>687</v>
      </c>
      <c r="B136" s="76" t="s">
        <v>147</v>
      </c>
      <c r="C136" s="76" t="s">
        <v>688</v>
      </c>
      <c r="D136" s="77">
        <v>44406</v>
      </c>
      <c r="E136" s="76" t="s">
        <v>689</v>
      </c>
      <c r="F136" s="76" t="s">
        <v>690</v>
      </c>
      <c r="G136" s="76" t="s">
        <v>681</v>
      </c>
    </row>
    <row r="137" spans="1:7" ht="27" x14ac:dyDescent="0.25">
      <c r="A137" s="78" t="s">
        <v>691</v>
      </c>
      <c r="B137" s="76" t="s">
        <v>33</v>
      </c>
      <c r="C137" s="76" t="s">
        <v>692</v>
      </c>
      <c r="D137" s="77">
        <v>44793</v>
      </c>
      <c r="E137" s="76" t="s">
        <v>693</v>
      </c>
      <c r="F137" s="76" t="s">
        <v>685</v>
      </c>
      <c r="G137" s="76" t="s">
        <v>694</v>
      </c>
    </row>
    <row r="138" spans="1:7" ht="27" x14ac:dyDescent="0.25">
      <c r="A138" s="78" t="s">
        <v>695</v>
      </c>
      <c r="B138" s="76" t="s">
        <v>33</v>
      </c>
      <c r="C138" s="76" t="s">
        <v>696</v>
      </c>
      <c r="D138" s="77">
        <v>44804</v>
      </c>
      <c r="E138" s="76" t="s">
        <v>697</v>
      </c>
      <c r="F138" s="76" t="s">
        <v>612</v>
      </c>
      <c r="G138" s="76" t="s">
        <v>681</v>
      </c>
    </row>
    <row r="139" spans="1:7" ht="27" x14ac:dyDescent="0.25">
      <c r="A139" s="78" t="s">
        <v>698</v>
      </c>
      <c r="B139" s="76" t="s">
        <v>33</v>
      </c>
      <c r="C139" s="76" t="s">
        <v>699</v>
      </c>
      <c r="D139" s="77">
        <v>44770</v>
      </c>
      <c r="E139" s="76" t="s">
        <v>700</v>
      </c>
      <c r="F139" s="76" t="s">
        <v>701</v>
      </c>
      <c r="G139" s="76" t="s">
        <v>681</v>
      </c>
    </row>
    <row r="140" spans="1:7" x14ac:dyDescent="0.25">
      <c r="A140" s="78" t="s">
        <v>702</v>
      </c>
      <c r="B140" s="76" t="s">
        <v>147</v>
      </c>
      <c r="C140" s="76" t="s">
        <v>703</v>
      </c>
      <c r="D140" s="77">
        <v>44980</v>
      </c>
      <c r="E140" s="76" t="s">
        <v>704</v>
      </c>
      <c r="F140" s="76" t="s">
        <v>705</v>
      </c>
      <c r="G140" s="76" t="s">
        <v>681</v>
      </c>
    </row>
    <row r="141" spans="1:7" x14ac:dyDescent="0.25">
      <c r="A141" s="78" t="s">
        <v>706</v>
      </c>
      <c r="B141" s="76" t="s">
        <v>142</v>
      </c>
      <c r="C141" s="76" t="s">
        <v>707</v>
      </c>
      <c r="D141" s="77">
        <v>41845</v>
      </c>
      <c r="E141" s="76" t="s">
        <v>708</v>
      </c>
      <c r="F141" s="76" t="s">
        <v>709</v>
      </c>
      <c r="G141" s="76" t="s">
        <v>681</v>
      </c>
    </row>
    <row r="142" spans="1:7" x14ac:dyDescent="0.25">
      <c r="A142" s="78" t="s">
        <v>710</v>
      </c>
      <c r="B142" s="76" t="s">
        <v>33</v>
      </c>
      <c r="C142" s="76" t="s">
        <v>711</v>
      </c>
      <c r="D142" s="77">
        <v>43707</v>
      </c>
      <c r="E142" s="76" t="s">
        <v>712</v>
      </c>
      <c r="F142" s="76" t="s">
        <v>713</v>
      </c>
      <c r="G142" s="76" t="s">
        <v>681</v>
      </c>
    </row>
    <row r="143" spans="1:7" x14ac:dyDescent="0.25">
      <c r="A143" s="78" t="s">
        <v>714</v>
      </c>
      <c r="B143" s="76" t="s">
        <v>33</v>
      </c>
      <c r="C143" s="76" t="s">
        <v>715</v>
      </c>
      <c r="D143" s="77">
        <v>43680</v>
      </c>
      <c r="E143" s="76" t="s">
        <v>716</v>
      </c>
      <c r="F143" s="76" t="s">
        <v>717</v>
      </c>
      <c r="G143" s="76" t="s">
        <v>681</v>
      </c>
    </row>
    <row r="144" spans="1:7" x14ac:dyDescent="0.25">
      <c r="A144" s="78" t="s">
        <v>718</v>
      </c>
      <c r="B144" s="76" t="s">
        <v>33</v>
      </c>
      <c r="C144" s="76" t="s">
        <v>719</v>
      </c>
      <c r="D144" s="77">
        <v>44040</v>
      </c>
      <c r="E144" s="76" t="s">
        <v>720</v>
      </c>
      <c r="F144" s="76" t="s">
        <v>721</v>
      </c>
      <c r="G144" s="76" t="s">
        <v>681</v>
      </c>
    </row>
    <row r="145" spans="1:7" x14ac:dyDescent="0.25">
      <c r="A145" s="78" t="s">
        <v>722</v>
      </c>
      <c r="B145" s="76" t="s">
        <v>147</v>
      </c>
      <c r="C145" s="76" t="s">
        <v>723</v>
      </c>
      <c r="D145" s="77">
        <v>44037</v>
      </c>
      <c r="E145" s="76" t="s">
        <v>724</v>
      </c>
      <c r="F145" s="76" t="s">
        <v>564</v>
      </c>
      <c r="G145" s="76" t="s">
        <v>681</v>
      </c>
    </row>
    <row r="146" spans="1:7" x14ac:dyDescent="0.25">
      <c r="A146" s="78" t="s">
        <v>725</v>
      </c>
      <c r="B146" s="76" t="s">
        <v>33</v>
      </c>
      <c r="C146" s="76" t="s">
        <v>726</v>
      </c>
      <c r="D146" s="77">
        <v>44821</v>
      </c>
      <c r="E146" s="76" t="s">
        <v>727</v>
      </c>
      <c r="F146" s="76" t="s">
        <v>118</v>
      </c>
      <c r="G146" s="76" t="s">
        <v>681</v>
      </c>
    </row>
    <row r="147" spans="1:7" x14ac:dyDescent="0.25">
      <c r="A147" s="78" t="s">
        <v>728</v>
      </c>
      <c r="B147" s="76" t="s">
        <v>147</v>
      </c>
      <c r="C147" s="76" t="s">
        <v>729</v>
      </c>
      <c r="D147" s="77">
        <v>44978</v>
      </c>
      <c r="E147" s="76" t="s">
        <v>730</v>
      </c>
      <c r="F147" s="76" t="s">
        <v>731</v>
      </c>
      <c r="G147" s="76" t="s">
        <v>732</v>
      </c>
    </row>
    <row r="148" spans="1:7" x14ac:dyDescent="0.25">
      <c r="A148" s="78" t="s">
        <v>733</v>
      </c>
      <c r="B148" s="76" t="s">
        <v>142</v>
      </c>
      <c r="C148" s="76" t="s">
        <v>734</v>
      </c>
      <c r="D148" s="77">
        <v>45125</v>
      </c>
      <c r="E148" s="76" t="s">
        <v>735</v>
      </c>
      <c r="F148" s="76" t="s">
        <v>405</v>
      </c>
      <c r="G148" s="76" t="s">
        <v>732</v>
      </c>
    </row>
    <row r="149" spans="1:7" x14ac:dyDescent="0.25">
      <c r="A149" s="78" t="s">
        <v>736</v>
      </c>
      <c r="B149" s="76" t="s">
        <v>147</v>
      </c>
      <c r="C149" s="76" t="s">
        <v>737</v>
      </c>
      <c r="D149" s="77">
        <v>45153</v>
      </c>
      <c r="E149" s="76" t="s">
        <v>738</v>
      </c>
      <c r="F149" s="76" t="s">
        <v>299</v>
      </c>
      <c r="G149" s="76" t="s">
        <v>732</v>
      </c>
    </row>
    <row r="150" spans="1:7" x14ac:dyDescent="0.25">
      <c r="A150" s="78" t="s">
        <v>739</v>
      </c>
      <c r="B150" s="76" t="s">
        <v>142</v>
      </c>
      <c r="C150" s="76" t="s">
        <v>740</v>
      </c>
      <c r="D150" s="77">
        <v>44762</v>
      </c>
      <c r="E150" s="76" t="s">
        <v>741</v>
      </c>
      <c r="F150" s="76" t="s">
        <v>742</v>
      </c>
      <c r="G150" s="76" t="s">
        <v>743</v>
      </c>
    </row>
    <row r="151" spans="1:7" x14ac:dyDescent="0.25">
      <c r="A151" s="78" t="s">
        <v>744</v>
      </c>
      <c r="B151" s="76" t="s">
        <v>142</v>
      </c>
      <c r="C151" s="76" t="s">
        <v>745</v>
      </c>
      <c r="D151" s="77">
        <v>45116</v>
      </c>
      <c r="E151" s="76" t="s">
        <v>746</v>
      </c>
      <c r="F151" s="76" t="s">
        <v>747</v>
      </c>
      <c r="G151" s="76" t="s">
        <v>743</v>
      </c>
    </row>
    <row r="152" spans="1:7" x14ac:dyDescent="0.25">
      <c r="A152" s="78" t="s">
        <v>748</v>
      </c>
      <c r="B152" s="76" t="s">
        <v>142</v>
      </c>
      <c r="C152" s="76" t="s">
        <v>749</v>
      </c>
      <c r="D152" s="77">
        <v>45157</v>
      </c>
      <c r="E152" s="76" t="s">
        <v>750</v>
      </c>
      <c r="F152" s="76"/>
      <c r="G152" s="76" t="s">
        <v>743</v>
      </c>
    </row>
    <row r="153" spans="1:7" x14ac:dyDescent="0.25">
      <c r="A153" s="78" t="s">
        <v>751</v>
      </c>
      <c r="B153" s="76" t="s">
        <v>147</v>
      </c>
      <c r="C153" s="76" t="s">
        <v>752</v>
      </c>
      <c r="D153" s="77">
        <v>44737</v>
      </c>
      <c r="E153" s="76" t="s">
        <v>753</v>
      </c>
      <c r="F153" s="76" t="s">
        <v>754</v>
      </c>
      <c r="G153" s="76" t="s">
        <v>755</v>
      </c>
    </row>
    <row r="154" spans="1:7" x14ac:dyDescent="0.25">
      <c r="A154" s="78" t="s">
        <v>756</v>
      </c>
      <c r="B154" s="76" t="s">
        <v>142</v>
      </c>
      <c r="C154" s="76" t="s">
        <v>757</v>
      </c>
      <c r="D154" s="77">
        <v>44764</v>
      </c>
      <c r="E154" s="76" t="s">
        <v>758</v>
      </c>
      <c r="F154" s="76" t="s">
        <v>573</v>
      </c>
      <c r="G154" s="76" t="s">
        <v>755</v>
      </c>
    </row>
    <row r="155" spans="1:7" x14ac:dyDescent="0.25">
      <c r="A155" s="78" t="s">
        <v>759</v>
      </c>
      <c r="B155" s="76" t="s">
        <v>142</v>
      </c>
      <c r="C155" s="76" t="s">
        <v>760</v>
      </c>
      <c r="D155" s="77">
        <v>45159</v>
      </c>
      <c r="E155" s="76" t="s">
        <v>761</v>
      </c>
      <c r="F155" s="76" t="s">
        <v>417</v>
      </c>
      <c r="G155" s="76" t="s">
        <v>755</v>
      </c>
    </row>
    <row r="156" spans="1:7" x14ac:dyDescent="0.25">
      <c r="A156" s="78" t="s">
        <v>762</v>
      </c>
      <c r="B156" s="76" t="s">
        <v>142</v>
      </c>
      <c r="C156" s="76" t="s">
        <v>763</v>
      </c>
      <c r="D156" s="77">
        <v>45133</v>
      </c>
      <c r="E156" s="76" t="s">
        <v>764</v>
      </c>
      <c r="F156" s="76" t="s">
        <v>765</v>
      </c>
      <c r="G156" s="76" t="s">
        <v>755</v>
      </c>
    </row>
    <row r="157" spans="1:7" x14ac:dyDescent="0.25">
      <c r="A157" s="78" t="s">
        <v>766</v>
      </c>
      <c r="B157" s="76" t="s">
        <v>767</v>
      </c>
      <c r="C157" s="76" t="s">
        <v>768</v>
      </c>
      <c r="D157" s="77">
        <v>45134</v>
      </c>
      <c r="E157" s="76" t="s">
        <v>769</v>
      </c>
      <c r="F157" s="76" t="s">
        <v>770</v>
      </c>
      <c r="G157" s="76" t="s">
        <v>771</v>
      </c>
    </row>
    <row r="158" spans="1:7" x14ac:dyDescent="0.25">
      <c r="A158" s="78" t="s">
        <v>772</v>
      </c>
      <c r="B158" s="76" t="s">
        <v>147</v>
      </c>
      <c r="C158" s="76" t="s">
        <v>773</v>
      </c>
      <c r="D158" s="77">
        <v>45123</v>
      </c>
      <c r="E158" s="76" t="s">
        <v>774</v>
      </c>
      <c r="F158" s="76" t="s">
        <v>775</v>
      </c>
      <c r="G158" s="76" t="s">
        <v>776</v>
      </c>
    </row>
    <row r="159" spans="1:7" x14ac:dyDescent="0.25">
      <c r="A159" s="78" t="s">
        <v>777</v>
      </c>
      <c r="B159" s="76" t="s">
        <v>33</v>
      </c>
      <c r="C159" s="76" t="s">
        <v>778</v>
      </c>
      <c r="D159" s="77" t="s">
        <v>779</v>
      </c>
      <c r="E159" s="76" t="s">
        <v>780</v>
      </c>
      <c r="F159" s="76" t="s">
        <v>781</v>
      </c>
      <c r="G159" s="76" t="s">
        <v>782</v>
      </c>
    </row>
    <row r="160" spans="1:7" x14ac:dyDescent="0.25">
      <c r="A160" s="78" t="s">
        <v>783</v>
      </c>
      <c r="B160" s="76" t="s">
        <v>33</v>
      </c>
      <c r="C160" s="76" t="s">
        <v>784</v>
      </c>
      <c r="D160" s="77" t="s">
        <v>785</v>
      </c>
      <c r="E160" s="76" t="s">
        <v>786</v>
      </c>
      <c r="F160" s="76" t="s">
        <v>787</v>
      </c>
      <c r="G160" s="76" t="s">
        <v>788</v>
      </c>
    </row>
    <row r="161" spans="1:7" x14ac:dyDescent="0.25">
      <c r="A161" s="78" t="s">
        <v>789</v>
      </c>
      <c r="B161" s="76" t="s">
        <v>33</v>
      </c>
      <c r="C161" s="76" t="s">
        <v>790</v>
      </c>
      <c r="D161" s="77" t="s">
        <v>791</v>
      </c>
      <c r="E161" s="76" t="s">
        <v>792</v>
      </c>
      <c r="F161" s="76" t="s">
        <v>793</v>
      </c>
      <c r="G161" s="76" t="s">
        <v>788</v>
      </c>
    </row>
    <row r="162" spans="1:7" x14ac:dyDescent="0.25">
      <c r="A162" s="78" t="s">
        <v>794</v>
      </c>
      <c r="B162" s="76" t="s">
        <v>33</v>
      </c>
      <c r="C162" s="76" t="s">
        <v>795</v>
      </c>
      <c r="D162" s="77" t="s">
        <v>796</v>
      </c>
      <c r="E162" s="76" t="s">
        <v>797</v>
      </c>
      <c r="F162" s="76" t="s">
        <v>793</v>
      </c>
      <c r="G162" s="76" t="s">
        <v>788</v>
      </c>
    </row>
    <row r="163" spans="1:7" x14ac:dyDescent="0.25">
      <c r="A163" s="78" t="s">
        <v>798</v>
      </c>
      <c r="B163" s="76" t="s">
        <v>33</v>
      </c>
      <c r="C163" s="76" t="s">
        <v>799</v>
      </c>
      <c r="D163" s="77" t="s">
        <v>800</v>
      </c>
      <c r="E163" s="76" t="s">
        <v>801</v>
      </c>
      <c r="F163" s="76" t="s">
        <v>787</v>
      </c>
      <c r="G163" s="76" t="s">
        <v>788</v>
      </c>
    </row>
    <row r="164" spans="1:7" x14ac:dyDescent="0.25">
      <c r="A164" s="78" t="s">
        <v>802</v>
      </c>
      <c r="B164" s="76" t="s">
        <v>33</v>
      </c>
      <c r="C164" s="76" t="s">
        <v>803</v>
      </c>
      <c r="D164" s="77" t="s">
        <v>804</v>
      </c>
      <c r="E164" s="76" t="s">
        <v>805</v>
      </c>
      <c r="F164" s="76" t="s">
        <v>806</v>
      </c>
      <c r="G164" s="76" t="s">
        <v>788</v>
      </c>
    </row>
    <row r="165" spans="1:7" x14ac:dyDescent="0.25">
      <c r="A165" s="78" t="s">
        <v>807</v>
      </c>
      <c r="B165" s="76" t="s">
        <v>33</v>
      </c>
      <c r="C165" s="76" t="s">
        <v>808</v>
      </c>
      <c r="D165" s="77" t="s">
        <v>809</v>
      </c>
      <c r="E165" s="76" t="s">
        <v>810</v>
      </c>
      <c r="F165" s="76" t="s">
        <v>806</v>
      </c>
      <c r="G165" s="76" t="s">
        <v>788</v>
      </c>
    </row>
    <row r="166" spans="1:7" x14ac:dyDescent="0.25">
      <c r="A166" s="78" t="s">
        <v>811</v>
      </c>
      <c r="B166" s="76" t="s">
        <v>33</v>
      </c>
      <c r="C166" s="76" t="s">
        <v>812</v>
      </c>
      <c r="D166" s="77" t="s">
        <v>813</v>
      </c>
      <c r="E166" s="76" t="s">
        <v>814</v>
      </c>
      <c r="F166" s="76" t="s">
        <v>815</v>
      </c>
      <c r="G166" s="76" t="s">
        <v>788</v>
      </c>
    </row>
    <row r="167" spans="1:7" x14ac:dyDescent="0.25">
      <c r="A167" s="78" t="s">
        <v>816</v>
      </c>
      <c r="B167" s="76" t="s">
        <v>33</v>
      </c>
      <c r="C167" s="76" t="s">
        <v>817</v>
      </c>
      <c r="D167" s="77">
        <v>41891</v>
      </c>
      <c r="E167" s="76" t="s">
        <v>818</v>
      </c>
      <c r="F167" s="76" t="s">
        <v>806</v>
      </c>
      <c r="G167" s="76" t="s">
        <v>788</v>
      </c>
    </row>
    <row r="168" spans="1:7" x14ac:dyDescent="0.25">
      <c r="A168" s="78" t="s">
        <v>819</v>
      </c>
      <c r="B168" s="76" t="s">
        <v>147</v>
      </c>
      <c r="C168" s="76" t="s">
        <v>820</v>
      </c>
      <c r="D168" s="77">
        <v>41107</v>
      </c>
      <c r="E168" s="76" t="s">
        <v>821</v>
      </c>
      <c r="F168" s="76" t="s">
        <v>822</v>
      </c>
      <c r="G168" s="76" t="s">
        <v>823</v>
      </c>
    </row>
    <row r="169" spans="1:7" x14ac:dyDescent="0.25">
      <c r="A169" s="78" t="s">
        <v>824</v>
      </c>
      <c r="B169" s="76" t="s">
        <v>147</v>
      </c>
      <c r="C169" s="76" t="s">
        <v>825</v>
      </c>
      <c r="D169" s="77">
        <v>42888</v>
      </c>
      <c r="E169" s="76" t="s">
        <v>666</v>
      </c>
      <c r="F169" s="76" t="s">
        <v>826</v>
      </c>
      <c r="G169" s="76" t="s">
        <v>827</v>
      </c>
    </row>
    <row r="170" spans="1:7" x14ac:dyDescent="0.25">
      <c r="A170" s="78" t="s">
        <v>828</v>
      </c>
      <c r="B170" s="76" t="s">
        <v>147</v>
      </c>
      <c r="C170" s="76" t="s">
        <v>829</v>
      </c>
      <c r="D170" s="77">
        <v>44032</v>
      </c>
      <c r="E170" s="76" t="s">
        <v>830</v>
      </c>
      <c r="F170" s="76" t="s">
        <v>831</v>
      </c>
      <c r="G170" s="76" t="s">
        <v>823</v>
      </c>
    </row>
    <row r="171" spans="1:7" x14ac:dyDescent="0.25">
      <c r="A171" s="78" t="s">
        <v>832</v>
      </c>
      <c r="B171" s="76" t="s">
        <v>147</v>
      </c>
      <c r="C171" s="76" t="s">
        <v>833</v>
      </c>
      <c r="D171" s="77">
        <v>44410</v>
      </c>
      <c r="E171" s="76" t="s">
        <v>834</v>
      </c>
      <c r="F171" s="76" t="s">
        <v>835</v>
      </c>
      <c r="G171" s="76" t="s">
        <v>827</v>
      </c>
    </row>
    <row r="172" spans="1:7" x14ac:dyDescent="0.25">
      <c r="A172" s="78" t="s">
        <v>836</v>
      </c>
      <c r="B172" s="76" t="s">
        <v>147</v>
      </c>
      <c r="C172" s="76" t="s">
        <v>837</v>
      </c>
      <c r="D172" s="77">
        <v>44404</v>
      </c>
      <c r="E172" s="76" t="s">
        <v>838</v>
      </c>
      <c r="F172" s="76" t="s">
        <v>839</v>
      </c>
      <c r="G172" s="76" t="s">
        <v>827</v>
      </c>
    </row>
    <row r="173" spans="1:7" x14ac:dyDescent="0.25">
      <c r="A173" s="78" t="s">
        <v>840</v>
      </c>
      <c r="B173" s="76" t="s">
        <v>147</v>
      </c>
      <c r="C173" s="76" t="s">
        <v>841</v>
      </c>
      <c r="D173" s="77">
        <v>44713</v>
      </c>
      <c r="E173" s="76" t="s">
        <v>842</v>
      </c>
      <c r="F173" s="76" t="s">
        <v>843</v>
      </c>
      <c r="G173" s="76" t="s">
        <v>823</v>
      </c>
    </row>
    <row r="174" spans="1:7" x14ac:dyDescent="0.25">
      <c r="A174" s="78" t="s">
        <v>844</v>
      </c>
      <c r="B174" s="76" t="s">
        <v>147</v>
      </c>
      <c r="C174" s="76" t="s">
        <v>845</v>
      </c>
      <c r="D174" s="77">
        <v>44754</v>
      </c>
      <c r="E174" s="76" t="s">
        <v>846</v>
      </c>
      <c r="F174" s="76" t="s">
        <v>847</v>
      </c>
      <c r="G174" s="76" t="s">
        <v>848</v>
      </c>
    </row>
    <row r="175" spans="1:7" x14ac:dyDescent="0.25">
      <c r="A175" s="78" t="s">
        <v>849</v>
      </c>
      <c r="B175" s="76" t="s">
        <v>147</v>
      </c>
      <c r="C175" s="76" t="s">
        <v>850</v>
      </c>
      <c r="D175" s="77">
        <v>44596</v>
      </c>
      <c r="E175" s="76" t="s">
        <v>851</v>
      </c>
      <c r="F175" s="76" t="s">
        <v>843</v>
      </c>
      <c r="G175" s="76" t="s">
        <v>852</v>
      </c>
    </row>
    <row r="176" spans="1:7" x14ac:dyDescent="0.25">
      <c r="A176" s="78" t="s">
        <v>853</v>
      </c>
      <c r="B176" s="76" t="s">
        <v>147</v>
      </c>
      <c r="C176" s="76" t="s">
        <v>854</v>
      </c>
      <c r="D176" s="77">
        <v>44775</v>
      </c>
      <c r="E176" s="76" t="s">
        <v>855</v>
      </c>
      <c r="F176" s="76" t="s">
        <v>839</v>
      </c>
      <c r="G176" s="76" t="s">
        <v>827</v>
      </c>
    </row>
    <row r="177" spans="1:7" x14ac:dyDescent="0.25">
      <c r="A177" s="78" t="s">
        <v>856</v>
      </c>
      <c r="B177" s="76" t="s">
        <v>147</v>
      </c>
      <c r="C177" s="76" t="s">
        <v>857</v>
      </c>
      <c r="D177" s="77">
        <v>44989</v>
      </c>
      <c r="E177" s="76" t="s">
        <v>858</v>
      </c>
      <c r="F177" s="76" t="s">
        <v>859</v>
      </c>
      <c r="G177" s="76" t="s">
        <v>823</v>
      </c>
    </row>
    <row r="178" spans="1:7" x14ac:dyDescent="0.25">
      <c r="A178" s="78" t="s">
        <v>860</v>
      </c>
      <c r="B178" s="76" t="s">
        <v>147</v>
      </c>
      <c r="C178" s="76" t="s">
        <v>861</v>
      </c>
      <c r="D178" s="77">
        <v>45113</v>
      </c>
      <c r="E178" s="76" t="s">
        <v>862</v>
      </c>
      <c r="F178" s="76" t="s">
        <v>847</v>
      </c>
      <c r="G178" s="76" t="s">
        <v>823</v>
      </c>
    </row>
    <row r="179" spans="1:7" x14ac:dyDescent="0.25">
      <c r="A179" s="78" t="s">
        <v>863</v>
      </c>
      <c r="B179" s="76" t="s">
        <v>147</v>
      </c>
      <c r="C179" s="76" t="s">
        <v>864</v>
      </c>
      <c r="D179" s="77">
        <v>45151</v>
      </c>
      <c r="E179" s="76" t="s">
        <v>865</v>
      </c>
      <c r="F179" s="76" t="s">
        <v>839</v>
      </c>
      <c r="G179" s="76" t="s">
        <v>823</v>
      </c>
    </row>
    <row r="180" spans="1:7" x14ac:dyDescent="0.25">
      <c r="A180" s="78" t="s">
        <v>866</v>
      </c>
      <c r="B180" s="76" t="s">
        <v>147</v>
      </c>
      <c r="C180" s="76" t="s">
        <v>867</v>
      </c>
      <c r="D180" s="77">
        <v>45166</v>
      </c>
      <c r="E180" s="76" t="s">
        <v>829</v>
      </c>
      <c r="F180" s="76" t="s">
        <v>859</v>
      </c>
      <c r="G180" s="76" t="s">
        <v>823</v>
      </c>
    </row>
    <row r="181" spans="1:7" x14ac:dyDescent="0.25">
      <c r="A181" s="78" t="s">
        <v>878</v>
      </c>
      <c r="B181" s="76" t="s">
        <v>147</v>
      </c>
      <c r="C181" s="76" t="s">
        <v>868</v>
      </c>
      <c r="D181" s="77">
        <v>44985</v>
      </c>
      <c r="E181" s="76" t="s">
        <v>869</v>
      </c>
      <c r="F181" s="76" t="s">
        <v>870</v>
      </c>
      <c r="G181" s="76" t="s">
        <v>871</v>
      </c>
    </row>
    <row r="182" spans="1:7" x14ac:dyDescent="0.25">
      <c r="A182" s="78" t="s">
        <v>879</v>
      </c>
      <c r="B182" s="76" t="s">
        <v>147</v>
      </c>
      <c r="C182" s="76" t="s">
        <v>872</v>
      </c>
      <c r="D182" s="77">
        <v>44995</v>
      </c>
      <c r="E182" s="76" t="s">
        <v>873</v>
      </c>
      <c r="F182" s="76" t="s">
        <v>870</v>
      </c>
      <c r="G182" s="76" t="s">
        <v>874</v>
      </c>
    </row>
    <row r="183" spans="1:7" x14ac:dyDescent="0.25">
      <c r="A183" s="78" t="s">
        <v>880</v>
      </c>
      <c r="B183" s="76" t="s">
        <v>147</v>
      </c>
      <c r="C183" s="76" t="s">
        <v>875</v>
      </c>
      <c r="D183" s="77">
        <v>45112</v>
      </c>
      <c r="E183" s="76" t="s">
        <v>876</v>
      </c>
      <c r="F183" s="76" t="s">
        <v>877</v>
      </c>
      <c r="G183" s="76" t="s">
        <v>874</v>
      </c>
    </row>
    <row r="184" spans="1:7" x14ac:dyDescent="0.25">
      <c r="A184" s="78" t="s">
        <v>881</v>
      </c>
      <c r="B184" s="76" t="s">
        <v>171</v>
      </c>
      <c r="C184" s="76" t="s">
        <v>882</v>
      </c>
      <c r="D184" s="77">
        <v>42593</v>
      </c>
      <c r="E184" s="76" t="s">
        <v>883</v>
      </c>
      <c r="F184" s="76" t="s">
        <v>884</v>
      </c>
      <c r="G184" s="76" t="s">
        <v>885</v>
      </c>
    </row>
    <row r="185" spans="1:7" x14ac:dyDescent="0.25">
      <c r="A185" s="78" t="s">
        <v>886</v>
      </c>
      <c r="B185" s="76" t="s">
        <v>171</v>
      </c>
      <c r="C185" s="76" t="s">
        <v>887</v>
      </c>
      <c r="D185" s="77">
        <v>43683</v>
      </c>
      <c r="E185" s="76" t="s">
        <v>888</v>
      </c>
      <c r="F185" s="76" t="s">
        <v>889</v>
      </c>
      <c r="G185" s="76" t="s">
        <v>885</v>
      </c>
    </row>
    <row r="186" spans="1:7" x14ac:dyDescent="0.25">
      <c r="A186" s="78" t="s">
        <v>890</v>
      </c>
      <c r="B186" s="76" t="s">
        <v>171</v>
      </c>
      <c r="C186" s="76" t="s">
        <v>891</v>
      </c>
      <c r="D186" s="77">
        <v>45129</v>
      </c>
      <c r="E186" s="76" t="s">
        <v>892</v>
      </c>
      <c r="F186" s="76" t="s">
        <v>893</v>
      </c>
      <c r="G186" s="76" t="s">
        <v>885</v>
      </c>
    </row>
    <row r="187" spans="1:7" x14ac:dyDescent="0.25">
      <c r="A187" s="78" t="s">
        <v>894</v>
      </c>
      <c r="B187" s="76" t="s">
        <v>142</v>
      </c>
      <c r="C187" s="76" t="s">
        <v>895</v>
      </c>
      <c r="D187" s="77">
        <v>45144</v>
      </c>
      <c r="E187" s="76" t="s">
        <v>896</v>
      </c>
      <c r="F187" s="76" t="s">
        <v>897</v>
      </c>
      <c r="G187" s="76" t="s">
        <v>885</v>
      </c>
    </row>
    <row r="188" spans="1:7" x14ac:dyDescent="0.25">
      <c r="A188" s="78" t="s">
        <v>898</v>
      </c>
      <c r="B188" s="76" t="s">
        <v>147</v>
      </c>
      <c r="C188" s="76" t="s">
        <v>899</v>
      </c>
      <c r="D188" s="77">
        <v>42579</v>
      </c>
      <c r="E188" s="76" t="s">
        <v>900</v>
      </c>
      <c r="F188" s="76" t="s">
        <v>901</v>
      </c>
      <c r="G188" s="76" t="s">
        <v>902</v>
      </c>
    </row>
    <row r="189" spans="1:7" x14ac:dyDescent="0.25">
      <c r="A189" s="78" t="s">
        <v>903</v>
      </c>
      <c r="B189" s="76" t="s">
        <v>147</v>
      </c>
      <c r="C189" s="76" t="s">
        <v>904</v>
      </c>
      <c r="D189" s="77">
        <v>43711</v>
      </c>
      <c r="E189" s="76" t="s">
        <v>905</v>
      </c>
      <c r="F189" s="76" t="s">
        <v>150</v>
      </c>
      <c r="G189" s="76" t="s">
        <v>902</v>
      </c>
    </row>
    <row r="190" spans="1:7" x14ac:dyDescent="0.25">
      <c r="A190" s="78" t="s">
        <v>906</v>
      </c>
      <c r="B190" s="76" t="s">
        <v>147</v>
      </c>
      <c r="C190" s="76" t="s">
        <v>907</v>
      </c>
      <c r="D190" s="77">
        <v>44038</v>
      </c>
      <c r="E190" s="76" t="s">
        <v>899</v>
      </c>
      <c r="F190" s="76" t="s">
        <v>299</v>
      </c>
      <c r="G190" s="76" t="s">
        <v>902</v>
      </c>
    </row>
    <row r="191" spans="1:7" x14ac:dyDescent="0.25">
      <c r="A191" s="78" t="s">
        <v>908</v>
      </c>
      <c r="B191" s="76" t="s">
        <v>147</v>
      </c>
      <c r="C191" s="76" t="s">
        <v>909</v>
      </c>
      <c r="D191" s="77">
        <v>45115</v>
      </c>
      <c r="E191" s="76" t="s">
        <v>899</v>
      </c>
      <c r="F191" s="76" t="s">
        <v>910</v>
      </c>
      <c r="G191" s="76" t="s">
        <v>911</v>
      </c>
    </row>
    <row r="192" spans="1:7" x14ac:dyDescent="0.25">
      <c r="A192" s="78" t="s">
        <v>912</v>
      </c>
      <c r="B192" s="76" t="s">
        <v>147</v>
      </c>
      <c r="C192" s="76" t="s">
        <v>913</v>
      </c>
      <c r="D192" s="77">
        <v>45124</v>
      </c>
      <c r="E192" s="76" t="s">
        <v>899</v>
      </c>
      <c r="F192" s="76" t="s">
        <v>910</v>
      </c>
      <c r="G192" s="76" t="s">
        <v>914</v>
      </c>
    </row>
    <row r="193" spans="1:7" x14ac:dyDescent="0.25">
      <c r="A193" s="78" t="s">
        <v>915</v>
      </c>
      <c r="B193" s="76" t="s">
        <v>147</v>
      </c>
      <c r="C193" s="76" t="s">
        <v>916</v>
      </c>
      <c r="D193" s="77">
        <v>45087</v>
      </c>
      <c r="E193" s="76" t="s">
        <v>917</v>
      </c>
      <c r="F193" s="76" t="s">
        <v>918</v>
      </c>
      <c r="G193" s="76" t="s">
        <v>919</v>
      </c>
    </row>
    <row r="194" spans="1:7" x14ac:dyDescent="0.25">
      <c r="A194" s="78" t="s">
        <v>920</v>
      </c>
      <c r="B194" s="76" t="s">
        <v>147</v>
      </c>
      <c r="C194" s="76" t="s">
        <v>921</v>
      </c>
      <c r="D194" s="77">
        <v>44733</v>
      </c>
      <c r="E194" s="76" t="s">
        <v>922</v>
      </c>
      <c r="F194" s="76" t="s">
        <v>923</v>
      </c>
      <c r="G194" s="76" t="s">
        <v>919</v>
      </c>
    </row>
    <row r="195" spans="1:7" x14ac:dyDescent="0.25">
      <c r="A195" s="78" t="s">
        <v>924</v>
      </c>
      <c r="B195" s="76" t="s">
        <v>147</v>
      </c>
      <c r="C195" s="76" t="s">
        <v>925</v>
      </c>
      <c r="D195" s="77">
        <v>44748</v>
      </c>
      <c r="E195" s="76" t="s">
        <v>926</v>
      </c>
      <c r="F195" s="76" t="s">
        <v>150</v>
      </c>
      <c r="G195" s="76" t="s">
        <v>911</v>
      </c>
    </row>
    <row r="196" spans="1:7" ht="27" x14ac:dyDescent="0.25">
      <c r="A196" s="78" t="s">
        <v>927</v>
      </c>
      <c r="B196" s="76" t="s">
        <v>171</v>
      </c>
      <c r="C196" s="76" t="s">
        <v>928</v>
      </c>
      <c r="D196" s="77">
        <v>45164</v>
      </c>
      <c r="E196" s="76" t="s">
        <v>929</v>
      </c>
      <c r="F196" s="76" t="s">
        <v>930</v>
      </c>
      <c r="G196" s="76" t="s">
        <v>931</v>
      </c>
    </row>
    <row r="197" spans="1:7" x14ac:dyDescent="0.25">
      <c r="A197" s="78" t="s">
        <v>932</v>
      </c>
      <c r="B197" s="76" t="s">
        <v>142</v>
      </c>
      <c r="C197" s="76" t="s">
        <v>933</v>
      </c>
      <c r="D197" s="77">
        <v>44044</v>
      </c>
      <c r="E197" s="76" t="s">
        <v>934</v>
      </c>
      <c r="F197" s="76" t="s">
        <v>353</v>
      </c>
      <c r="G197" s="76" t="s">
        <v>935</v>
      </c>
    </row>
    <row r="198" spans="1:7" x14ac:dyDescent="0.25">
      <c r="A198" s="78" t="s">
        <v>936</v>
      </c>
      <c r="B198" s="76" t="s">
        <v>142</v>
      </c>
      <c r="C198" s="76" t="s">
        <v>937</v>
      </c>
      <c r="D198" s="77">
        <v>44785</v>
      </c>
      <c r="E198" s="76" t="s">
        <v>933</v>
      </c>
      <c r="F198" s="76" t="s">
        <v>938</v>
      </c>
      <c r="G198" s="76" t="s">
        <v>935</v>
      </c>
    </row>
    <row r="199" spans="1:7" x14ac:dyDescent="0.25">
      <c r="A199" s="78" t="s">
        <v>939</v>
      </c>
      <c r="B199" s="76" t="s">
        <v>171</v>
      </c>
      <c r="C199" s="76" t="s">
        <v>940</v>
      </c>
      <c r="D199" s="77">
        <v>43320</v>
      </c>
      <c r="E199" s="76" t="s">
        <v>941</v>
      </c>
      <c r="F199" s="76" t="s">
        <v>942</v>
      </c>
      <c r="G199" s="76" t="s">
        <v>931</v>
      </c>
    </row>
    <row r="200" spans="1:7" x14ac:dyDescent="0.25">
      <c r="A200" s="78" t="s">
        <v>943</v>
      </c>
      <c r="B200" s="76" t="s">
        <v>147</v>
      </c>
      <c r="C200" s="76" t="s">
        <v>944</v>
      </c>
      <c r="D200" s="77">
        <v>44806</v>
      </c>
      <c r="E200" s="76" t="s">
        <v>945</v>
      </c>
      <c r="F200" s="76" t="s">
        <v>946</v>
      </c>
      <c r="G200" s="76" t="s">
        <v>947</v>
      </c>
    </row>
    <row r="201" spans="1:7" x14ac:dyDescent="0.25">
      <c r="A201" s="78" t="s">
        <v>948</v>
      </c>
      <c r="B201" s="76" t="s">
        <v>949</v>
      </c>
      <c r="C201" s="76" t="s">
        <v>950</v>
      </c>
      <c r="D201" s="77">
        <v>45156</v>
      </c>
      <c r="E201" s="76" t="s">
        <v>940</v>
      </c>
      <c r="F201" s="76" t="s">
        <v>951</v>
      </c>
      <c r="G201" s="76" t="s">
        <v>952</v>
      </c>
    </row>
    <row r="202" spans="1:7" x14ac:dyDescent="0.25">
      <c r="A202" s="78" t="s">
        <v>953</v>
      </c>
      <c r="B202" s="76" t="s">
        <v>142</v>
      </c>
      <c r="C202" s="76" t="s">
        <v>954</v>
      </c>
      <c r="D202" s="77">
        <v>41880</v>
      </c>
      <c r="E202" s="76" t="s">
        <v>955</v>
      </c>
      <c r="F202" s="76" t="s">
        <v>956</v>
      </c>
      <c r="G202" s="76" t="s">
        <v>957</v>
      </c>
    </row>
    <row r="203" spans="1:7" x14ac:dyDescent="0.25">
      <c r="A203" s="78" t="s">
        <v>958</v>
      </c>
      <c r="B203" s="76" t="s">
        <v>142</v>
      </c>
      <c r="C203" s="76" t="s">
        <v>959</v>
      </c>
      <c r="D203" s="77">
        <v>43351</v>
      </c>
      <c r="E203" s="76" t="s">
        <v>960</v>
      </c>
      <c r="F203" s="76" t="s">
        <v>961</v>
      </c>
      <c r="G203" s="76" t="s">
        <v>732</v>
      </c>
    </row>
    <row r="204" spans="1:7" x14ac:dyDescent="0.25">
      <c r="A204" s="78" t="s">
        <v>962</v>
      </c>
      <c r="B204" s="76" t="s">
        <v>142</v>
      </c>
      <c r="C204" s="76" t="s">
        <v>963</v>
      </c>
      <c r="D204" s="77">
        <v>44774</v>
      </c>
      <c r="E204" s="76" t="s">
        <v>964</v>
      </c>
      <c r="F204" s="76" t="s">
        <v>965</v>
      </c>
      <c r="G204" s="76" t="s">
        <v>732</v>
      </c>
    </row>
    <row r="205" spans="1:7" x14ac:dyDescent="0.25">
      <c r="A205" s="78" t="s">
        <v>966</v>
      </c>
      <c r="B205" s="76" t="s">
        <v>142</v>
      </c>
      <c r="C205" s="76" t="s">
        <v>967</v>
      </c>
      <c r="D205" s="77">
        <v>44798</v>
      </c>
      <c r="E205" s="76" t="s">
        <v>968</v>
      </c>
      <c r="F205" s="76" t="s">
        <v>353</v>
      </c>
      <c r="G205" s="76" t="s">
        <v>957</v>
      </c>
    </row>
    <row r="206" spans="1:7" x14ac:dyDescent="0.25">
      <c r="A206" s="78" t="s">
        <v>969</v>
      </c>
      <c r="B206" s="76" t="s">
        <v>142</v>
      </c>
      <c r="C206" s="76" t="s">
        <v>970</v>
      </c>
      <c r="D206" s="77">
        <v>45132</v>
      </c>
      <c r="E206" s="76" t="s">
        <v>971</v>
      </c>
      <c r="F206" s="76" t="s">
        <v>353</v>
      </c>
      <c r="G206" s="76" t="s">
        <v>957</v>
      </c>
    </row>
    <row r="207" spans="1:7" x14ac:dyDescent="0.25">
      <c r="A207" s="78" t="s">
        <v>972</v>
      </c>
      <c r="B207" s="76" t="s">
        <v>142</v>
      </c>
      <c r="C207" s="76" t="s">
        <v>973</v>
      </c>
      <c r="D207" s="77">
        <v>45142</v>
      </c>
      <c r="E207" s="76" t="s">
        <v>974</v>
      </c>
      <c r="F207" s="76" t="s">
        <v>975</v>
      </c>
      <c r="G207" s="76" t="s">
        <v>957</v>
      </c>
    </row>
    <row r="208" spans="1:7" x14ac:dyDescent="0.25">
      <c r="A208" s="78" t="s">
        <v>976</v>
      </c>
      <c r="B208" s="76" t="s">
        <v>142</v>
      </c>
      <c r="C208" s="76" t="s">
        <v>977</v>
      </c>
      <c r="D208" s="77">
        <v>45109</v>
      </c>
      <c r="E208" s="76" t="s">
        <v>978</v>
      </c>
      <c r="F208" s="76" t="s">
        <v>353</v>
      </c>
      <c r="G208" s="76" t="s">
        <v>979</v>
      </c>
    </row>
    <row r="209" spans="1:7" ht="27" x14ac:dyDescent="0.25">
      <c r="A209" s="78" t="s">
        <v>980</v>
      </c>
      <c r="B209" s="76" t="s">
        <v>949</v>
      </c>
      <c r="C209" s="76" t="s">
        <v>981</v>
      </c>
      <c r="D209" s="77">
        <v>44770</v>
      </c>
      <c r="E209" s="76" t="s">
        <v>982</v>
      </c>
      <c r="F209" s="76" t="s">
        <v>983</v>
      </c>
      <c r="G209" s="76" t="s">
        <v>984</v>
      </c>
    </row>
    <row r="210" spans="1:7" x14ac:dyDescent="0.25">
      <c r="A210" s="78" t="s">
        <v>985</v>
      </c>
      <c r="B210" s="76" t="s">
        <v>949</v>
      </c>
      <c r="C210" s="76" t="s">
        <v>986</v>
      </c>
      <c r="D210" s="77">
        <v>45108</v>
      </c>
      <c r="E210" s="76" t="s">
        <v>987</v>
      </c>
      <c r="F210" s="76" t="s">
        <v>770</v>
      </c>
      <c r="G210" s="76" t="s">
        <v>984</v>
      </c>
    </row>
    <row r="211" spans="1:7" x14ac:dyDescent="0.25">
      <c r="A211" s="78" t="s">
        <v>988</v>
      </c>
      <c r="B211" s="76" t="s">
        <v>147</v>
      </c>
      <c r="C211" s="76" t="s">
        <v>989</v>
      </c>
      <c r="D211" s="77">
        <v>44759</v>
      </c>
      <c r="E211" s="76" t="s">
        <v>990</v>
      </c>
      <c r="F211" s="76" t="s">
        <v>839</v>
      </c>
      <c r="G211" s="76" t="s">
        <v>991</v>
      </c>
    </row>
    <row r="212" spans="1:7" x14ac:dyDescent="0.25">
      <c r="A212" s="78" t="s">
        <v>992</v>
      </c>
      <c r="B212" s="76" t="s">
        <v>147</v>
      </c>
      <c r="C212" s="76" t="s">
        <v>993</v>
      </c>
      <c r="D212" s="77">
        <v>45106</v>
      </c>
      <c r="E212" s="76" t="s">
        <v>994</v>
      </c>
      <c r="F212" s="76" t="s">
        <v>995</v>
      </c>
      <c r="G212" s="76" t="s">
        <v>991</v>
      </c>
    </row>
    <row r="213" spans="1:7" x14ac:dyDescent="0.25">
      <c r="A213" s="78" t="s">
        <v>996</v>
      </c>
      <c r="B213" s="76" t="s">
        <v>171</v>
      </c>
      <c r="C213" s="76" t="s">
        <v>997</v>
      </c>
      <c r="D213" s="77">
        <v>44800</v>
      </c>
      <c r="E213" s="76" t="s">
        <v>998</v>
      </c>
      <c r="F213" s="76" t="s">
        <v>999</v>
      </c>
      <c r="G213" s="76" t="s">
        <v>1000</v>
      </c>
    </row>
    <row r="214" spans="1:7" ht="27" x14ac:dyDescent="0.25">
      <c r="A214" s="78" t="s">
        <v>1001</v>
      </c>
      <c r="B214" s="76" t="s">
        <v>147</v>
      </c>
      <c r="C214" s="76" t="s">
        <v>1002</v>
      </c>
      <c r="D214" s="77">
        <v>44045</v>
      </c>
      <c r="E214" s="76" t="s">
        <v>1003</v>
      </c>
      <c r="F214" s="76" t="s">
        <v>564</v>
      </c>
      <c r="G214" s="76" t="s">
        <v>1004</v>
      </c>
    </row>
    <row r="215" spans="1:7" x14ac:dyDescent="0.25">
      <c r="A215" s="78" t="s">
        <v>1005</v>
      </c>
      <c r="B215" s="76" t="s">
        <v>33</v>
      </c>
      <c r="C215" s="76" t="s">
        <v>1006</v>
      </c>
      <c r="D215" s="77">
        <v>43348</v>
      </c>
      <c r="E215" s="76" t="s">
        <v>1007</v>
      </c>
      <c r="F215" s="76" t="s">
        <v>1008</v>
      </c>
      <c r="G215" s="76" t="s">
        <v>1009</v>
      </c>
    </row>
    <row r="216" spans="1:7" x14ac:dyDescent="0.25">
      <c r="A216" s="78" t="s">
        <v>1010</v>
      </c>
      <c r="B216" s="76" t="s">
        <v>171</v>
      </c>
      <c r="C216" s="76" t="s">
        <v>1011</v>
      </c>
      <c r="D216" s="77">
        <v>44811</v>
      </c>
      <c r="E216" s="76" t="s">
        <v>1012</v>
      </c>
      <c r="F216" s="76" t="s">
        <v>1013</v>
      </c>
      <c r="G216" s="76" t="s">
        <v>1014</v>
      </c>
    </row>
    <row r="217" spans="1:7" x14ac:dyDescent="0.25">
      <c r="A217" s="78" t="s">
        <v>1015</v>
      </c>
      <c r="B217" s="76" t="s">
        <v>147</v>
      </c>
      <c r="C217" s="76" t="s">
        <v>1016</v>
      </c>
      <c r="D217" s="77">
        <v>45130</v>
      </c>
      <c r="E217" s="76" t="s">
        <v>1017</v>
      </c>
      <c r="F217" s="76" t="s">
        <v>564</v>
      </c>
      <c r="G217" s="76" t="s">
        <v>1018</v>
      </c>
    </row>
    <row r="218" spans="1:7" ht="27" x14ac:dyDescent="0.25">
      <c r="A218" s="78" t="s">
        <v>1019</v>
      </c>
      <c r="B218" s="76" t="s">
        <v>33</v>
      </c>
      <c r="C218" s="76" t="s">
        <v>1020</v>
      </c>
      <c r="D218" s="77">
        <v>45153</v>
      </c>
      <c r="E218" s="76" t="s">
        <v>1021</v>
      </c>
      <c r="F218" s="76" t="s">
        <v>1022</v>
      </c>
      <c r="G218" s="76" t="s">
        <v>935</v>
      </c>
    </row>
    <row r="219" spans="1:7" x14ac:dyDescent="0.25">
      <c r="A219" s="78" t="s">
        <v>1023</v>
      </c>
      <c r="B219" s="76" t="s">
        <v>33</v>
      </c>
      <c r="C219" s="76" t="s">
        <v>1024</v>
      </c>
      <c r="D219" s="77">
        <v>44413</v>
      </c>
      <c r="E219" s="76" t="s">
        <v>1025</v>
      </c>
      <c r="F219" s="76" t="s">
        <v>1026</v>
      </c>
      <c r="G219" s="76" t="s">
        <v>1027</v>
      </c>
    </row>
    <row r="220" spans="1:7" x14ac:dyDescent="0.25">
      <c r="A220" s="78" t="s">
        <v>1028</v>
      </c>
      <c r="B220" s="76" t="s">
        <v>33</v>
      </c>
      <c r="C220" s="76" t="s">
        <v>1029</v>
      </c>
      <c r="D220" s="77">
        <v>44081</v>
      </c>
      <c r="E220" s="76" t="s">
        <v>1030</v>
      </c>
      <c r="F220" s="76" t="s">
        <v>1031</v>
      </c>
      <c r="G220" s="76" t="s">
        <v>1027</v>
      </c>
    </row>
    <row r="221" spans="1:7" ht="27" x14ac:dyDescent="0.25">
      <c r="A221" s="78" t="s">
        <v>1032</v>
      </c>
      <c r="B221" s="76" t="s">
        <v>33</v>
      </c>
      <c r="C221" s="76" t="s">
        <v>1033</v>
      </c>
      <c r="D221" s="77">
        <v>44049</v>
      </c>
      <c r="E221" s="76" t="s">
        <v>1034</v>
      </c>
      <c r="F221" s="76" t="s">
        <v>793</v>
      </c>
      <c r="G221" s="76" t="s">
        <v>1027</v>
      </c>
    </row>
    <row r="222" spans="1:7" x14ac:dyDescent="0.25">
      <c r="A222" s="78" t="s">
        <v>1035</v>
      </c>
      <c r="B222" s="76" t="s">
        <v>33</v>
      </c>
      <c r="C222" s="76" t="s">
        <v>1036</v>
      </c>
      <c r="D222" s="77">
        <v>43664</v>
      </c>
      <c r="E222" s="76" t="s">
        <v>1037</v>
      </c>
      <c r="F222" s="76" t="s">
        <v>560</v>
      </c>
      <c r="G222" s="76" t="s">
        <v>1027</v>
      </c>
    </row>
    <row r="223" spans="1:7" x14ac:dyDescent="0.25">
      <c r="A223" s="78" t="s">
        <v>1038</v>
      </c>
      <c r="B223" s="76" t="s">
        <v>33</v>
      </c>
      <c r="C223" s="76" t="s">
        <v>1039</v>
      </c>
      <c r="D223" s="77">
        <v>43677</v>
      </c>
      <c r="E223" s="76" t="s">
        <v>1040</v>
      </c>
      <c r="F223" s="76" t="s">
        <v>1041</v>
      </c>
      <c r="G223" s="76" t="s">
        <v>1027</v>
      </c>
    </row>
    <row r="224" spans="1:7" x14ac:dyDescent="0.25">
      <c r="A224" s="78" t="s">
        <v>1042</v>
      </c>
      <c r="B224" s="76" t="s">
        <v>33</v>
      </c>
      <c r="C224" s="76" t="s">
        <v>1043</v>
      </c>
      <c r="D224" s="77">
        <v>43299</v>
      </c>
      <c r="E224" s="76" t="s">
        <v>1044</v>
      </c>
      <c r="F224" s="76" t="s">
        <v>1045</v>
      </c>
      <c r="G224" s="76" t="s">
        <v>1027</v>
      </c>
    </row>
    <row r="225" spans="1:7" ht="27" x14ac:dyDescent="0.25">
      <c r="A225" s="78" t="s">
        <v>1046</v>
      </c>
      <c r="B225" s="76" t="s">
        <v>33</v>
      </c>
      <c r="C225" s="76" t="s">
        <v>1047</v>
      </c>
      <c r="D225" s="77">
        <v>44777</v>
      </c>
      <c r="E225" s="76" t="s">
        <v>1048</v>
      </c>
      <c r="F225" s="76" t="s">
        <v>560</v>
      </c>
      <c r="G225" s="76" t="s">
        <v>1027</v>
      </c>
    </row>
    <row r="226" spans="1:7" x14ac:dyDescent="0.25">
      <c r="A226" s="78" t="s">
        <v>1049</v>
      </c>
      <c r="B226" s="76" t="s">
        <v>33</v>
      </c>
      <c r="C226" s="76" t="s">
        <v>1050</v>
      </c>
      <c r="D226" s="77">
        <v>44775</v>
      </c>
      <c r="E226" s="76" t="s">
        <v>1051</v>
      </c>
      <c r="F226" s="76" t="s">
        <v>781</v>
      </c>
      <c r="G226" s="76" t="s">
        <v>1027</v>
      </c>
    </row>
    <row r="227" spans="1:7" x14ac:dyDescent="0.25">
      <c r="A227" s="78" t="s">
        <v>1052</v>
      </c>
      <c r="B227" s="76" t="s">
        <v>33</v>
      </c>
      <c r="C227" s="76" t="s">
        <v>1053</v>
      </c>
      <c r="D227" s="77">
        <v>45133</v>
      </c>
      <c r="E227" s="76" t="s">
        <v>1054</v>
      </c>
      <c r="F227" s="76" t="s">
        <v>793</v>
      </c>
      <c r="G227" s="76" t="s">
        <v>1027</v>
      </c>
    </row>
    <row r="228" spans="1:7" x14ac:dyDescent="0.25">
      <c r="A228" s="78" t="s">
        <v>1055</v>
      </c>
      <c r="B228" s="76" t="s">
        <v>33</v>
      </c>
      <c r="C228" s="76" t="s">
        <v>1056</v>
      </c>
      <c r="D228" s="77">
        <v>45139</v>
      </c>
      <c r="E228" s="76" t="s">
        <v>1057</v>
      </c>
      <c r="F228" s="76" t="s">
        <v>793</v>
      </c>
      <c r="G228" s="76" t="s">
        <v>1027</v>
      </c>
    </row>
    <row r="229" spans="1:7" x14ac:dyDescent="0.25">
      <c r="A229" s="78" t="s">
        <v>1058</v>
      </c>
      <c r="B229" s="76" t="s">
        <v>142</v>
      </c>
      <c r="C229" s="76" t="s">
        <v>1059</v>
      </c>
      <c r="D229" s="77">
        <v>44764</v>
      </c>
      <c r="E229" s="76" t="s">
        <v>1060</v>
      </c>
      <c r="F229" s="76" t="s">
        <v>1061</v>
      </c>
      <c r="G229" s="76" t="s">
        <v>1062</v>
      </c>
    </row>
    <row r="230" spans="1:7" x14ac:dyDescent="0.25">
      <c r="A230" s="78" t="s">
        <v>1063</v>
      </c>
      <c r="B230" s="76" t="s">
        <v>147</v>
      </c>
      <c r="C230" s="76" t="s">
        <v>1064</v>
      </c>
      <c r="D230" s="77">
        <v>45001</v>
      </c>
      <c r="E230" s="76" t="s">
        <v>1065</v>
      </c>
      <c r="F230" s="76" t="s">
        <v>454</v>
      </c>
      <c r="G230" s="76" t="s">
        <v>1066</v>
      </c>
    </row>
    <row r="231" spans="1:7" x14ac:dyDescent="0.25">
      <c r="A231" s="78" t="s">
        <v>1067</v>
      </c>
      <c r="B231" s="76" t="s">
        <v>142</v>
      </c>
      <c r="C231" s="76" t="s">
        <v>1068</v>
      </c>
      <c r="D231" s="77">
        <v>45004</v>
      </c>
      <c r="E231" s="76" t="s">
        <v>1069</v>
      </c>
      <c r="F231" s="76" t="s">
        <v>1070</v>
      </c>
      <c r="G231" s="76" t="s">
        <v>1062</v>
      </c>
    </row>
    <row r="232" spans="1:7" x14ac:dyDescent="0.25">
      <c r="A232" s="78" t="s">
        <v>1071</v>
      </c>
      <c r="B232" s="76" t="s">
        <v>142</v>
      </c>
      <c r="C232" s="76" t="s">
        <v>1072</v>
      </c>
      <c r="D232" s="77">
        <v>45150</v>
      </c>
      <c r="E232" s="76" t="s">
        <v>1073</v>
      </c>
      <c r="F232" s="76" t="s">
        <v>1074</v>
      </c>
      <c r="G232" s="76" t="s">
        <v>1062</v>
      </c>
    </row>
    <row r="233" spans="1:7" x14ac:dyDescent="0.25">
      <c r="A233" s="78" t="s">
        <v>1075</v>
      </c>
      <c r="B233" s="76" t="s">
        <v>33</v>
      </c>
      <c r="C233" s="76" t="s">
        <v>1076</v>
      </c>
      <c r="D233" s="77">
        <v>45126</v>
      </c>
      <c r="E233" s="76" t="s">
        <v>1077</v>
      </c>
      <c r="F233" s="76" t="s">
        <v>130</v>
      </c>
      <c r="G233" s="76" t="s">
        <v>1078</v>
      </c>
    </row>
    <row r="234" spans="1:7" x14ac:dyDescent="0.25">
      <c r="A234" s="78" t="s">
        <v>1079</v>
      </c>
      <c r="B234" s="76" t="s">
        <v>171</v>
      </c>
      <c r="C234" s="76" t="s">
        <v>1080</v>
      </c>
      <c r="D234" s="77">
        <v>45142</v>
      </c>
      <c r="E234" s="76" t="s">
        <v>1081</v>
      </c>
      <c r="F234" s="76" t="s">
        <v>1082</v>
      </c>
      <c r="G234" s="76" t="s">
        <v>1083</v>
      </c>
    </row>
    <row r="235" spans="1:7" x14ac:dyDescent="0.25">
      <c r="A235" s="78" t="s">
        <v>1084</v>
      </c>
      <c r="B235" s="76" t="s">
        <v>142</v>
      </c>
      <c r="C235" s="76" t="s">
        <v>1085</v>
      </c>
      <c r="D235" s="77">
        <v>45081</v>
      </c>
      <c r="E235" s="76" t="s">
        <v>1086</v>
      </c>
      <c r="F235" s="76" t="s">
        <v>1087</v>
      </c>
      <c r="G235" s="76" t="s">
        <v>1083</v>
      </c>
    </row>
    <row r="236" spans="1:7" x14ac:dyDescent="0.25">
      <c r="A236" s="78" t="s">
        <v>1088</v>
      </c>
      <c r="B236" s="76" t="s">
        <v>33</v>
      </c>
      <c r="C236" s="76" t="s">
        <v>1089</v>
      </c>
      <c r="D236" s="77">
        <v>45120</v>
      </c>
      <c r="E236" s="76" t="s">
        <v>1090</v>
      </c>
      <c r="F236" s="76" t="s">
        <v>459</v>
      </c>
      <c r="G236" s="76" t="s">
        <v>1083</v>
      </c>
    </row>
    <row r="237" spans="1:7" x14ac:dyDescent="0.25">
      <c r="A237" s="78" t="s">
        <v>1091</v>
      </c>
      <c r="B237" s="76" t="s">
        <v>33</v>
      </c>
      <c r="C237" s="76" t="s">
        <v>1092</v>
      </c>
      <c r="D237" s="77">
        <v>42930</v>
      </c>
      <c r="E237" s="76" t="s">
        <v>1093</v>
      </c>
      <c r="F237" s="76" t="s">
        <v>1094</v>
      </c>
      <c r="G237" s="76" t="s">
        <v>1095</v>
      </c>
    </row>
    <row r="238" spans="1:7" x14ac:dyDescent="0.25">
      <c r="A238" s="78" t="s">
        <v>1096</v>
      </c>
      <c r="B238" s="76" t="s">
        <v>33</v>
      </c>
      <c r="C238" s="76" t="s">
        <v>1097</v>
      </c>
      <c r="D238" s="77">
        <v>45130</v>
      </c>
      <c r="E238" s="76" t="s">
        <v>1098</v>
      </c>
      <c r="F238" s="76" t="s">
        <v>594</v>
      </c>
      <c r="G238" s="76" t="s">
        <v>1099</v>
      </c>
    </row>
    <row r="239" spans="1:7" x14ac:dyDescent="0.25">
      <c r="A239" s="78" t="s">
        <v>1100</v>
      </c>
      <c r="B239" s="76" t="s">
        <v>147</v>
      </c>
      <c r="C239" s="76" t="s">
        <v>1101</v>
      </c>
      <c r="D239" s="77">
        <v>45148</v>
      </c>
      <c r="E239" s="76" t="s">
        <v>1102</v>
      </c>
      <c r="F239" s="76" t="s">
        <v>1103</v>
      </c>
      <c r="G239" s="76" t="s">
        <v>1104</v>
      </c>
    </row>
    <row r="240" spans="1:7" x14ac:dyDescent="0.25">
      <c r="A240" s="78" t="s">
        <v>1105</v>
      </c>
      <c r="B240" s="76" t="s">
        <v>33</v>
      </c>
      <c r="C240" s="76" t="s">
        <v>1106</v>
      </c>
      <c r="D240" s="77">
        <v>45154</v>
      </c>
      <c r="E240" s="76" t="s">
        <v>1107</v>
      </c>
      <c r="F240" s="76" t="s">
        <v>228</v>
      </c>
      <c r="G240" s="76" t="s">
        <v>1108</v>
      </c>
    </row>
    <row r="241" spans="1:7" x14ac:dyDescent="0.25">
      <c r="A241" s="78" t="s">
        <v>1109</v>
      </c>
      <c r="B241" s="76" t="s">
        <v>33</v>
      </c>
      <c r="C241" s="76" t="s">
        <v>1110</v>
      </c>
      <c r="D241" s="77">
        <v>45100</v>
      </c>
      <c r="E241" s="76" t="s">
        <v>1111</v>
      </c>
      <c r="F241" s="76" t="s">
        <v>1112</v>
      </c>
      <c r="G241" s="76" t="s">
        <v>1113</v>
      </c>
    </row>
    <row r="242" spans="1:7" x14ac:dyDescent="0.25">
      <c r="A242" s="78" t="s">
        <v>1114</v>
      </c>
      <c r="B242" s="76" t="s">
        <v>171</v>
      </c>
      <c r="C242" s="76" t="s">
        <v>1115</v>
      </c>
      <c r="D242" s="77">
        <v>45148</v>
      </c>
      <c r="E242" s="76" t="s">
        <v>1116</v>
      </c>
      <c r="F242" s="76" t="s">
        <v>1117</v>
      </c>
      <c r="G242" s="76" t="s">
        <v>1113</v>
      </c>
    </row>
    <row r="243" spans="1:7" x14ac:dyDescent="0.25">
      <c r="A243" s="78" t="s">
        <v>1118</v>
      </c>
      <c r="B243" s="76" t="s">
        <v>171</v>
      </c>
      <c r="C243" s="76" t="s">
        <v>1119</v>
      </c>
      <c r="D243" s="77">
        <v>45128</v>
      </c>
      <c r="E243" s="76" t="s">
        <v>1116</v>
      </c>
      <c r="F243" s="76" t="s">
        <v>1120</v>
      </c>
      <c r="G243" s="76" t="s">
        <v>1113</v>
      </c>
    </row>
    <row r="244" spans="1:7" x14ac:dyDescent="0.25">
      <c r="A244" s="78" t="s">
        <v>1121</v>
      </c>
      <c r="B244" s="76" t="s">
        <v>171</v>
      </c>
      <c r="C244" s="76" t="s">
        <v>1122</v>
      </c>
      <c r="D244" s="77">
        <v>45147</v>
      </c>
      <c r="E244" s="76" t="s">
        <v>1123</v>
      </c>
      <c r="F244" s="76" t="s">
        <v>496</v>
      </c>
      <c r="G244" s="76" t="s">
        <v>1113</v>
      </c>
    </row>
    <row r="245" spans="1:7" ht="27" x14ac:dyDescent="0.25">
      <c r="A245" s="78" t="s">
        <v>1124</v>
      </c>
      <c r="B245" s="76" t="s">
        <v>147</v>
      </c>
      <c r="C245" s="76" t="s">
        <v>1125</v>
      </c>
      <c r="D245" s="77">
        <v>45170</v>
      </c>
      <c r="E245" s="76" t="s">
        <v>1126</v>
      </c>
      <c r="F245" s="76" t="s">
        <v>299</v>
      </c>
      <c r="G245" s="76" t="s">
        <v>1004</v>
      </c>
    </row>
    <row r="246" spans="1:7" x14ac:dyDescent="0.25">
      <c r="A246" s="78" t="s">
        <v>1127</v>
      </c>
      <c r="B246" s="76" t="s">
        <v>147</v>
      </c>
      <c r="C246" s="76" t="s">
        <v>1128</v>
      </c>
      <c r="D246" s="77">
        <v>45131</v>
      </c>
      <c r="E246" s="76" t="s">
        <v>1129</v>
      </c>
      <c r="F246" s="76" t="s">
        <v>162</v>
      </c>
      <c r="G246" s="76" t="s">
        <v>1004</v>
      </c>
    </row>
    <row r="247" spans="1:7" x14ac:dyDescent="0.25">
      <c r="A247" s="78" t="s">
        <v>1130</v>
      </c>
      <c r="B247" s="76" t="s">
        <v>171</v>
      </c>
      <c r="C247" s="76" t="s">
        <v>1131</v>
      </c>
      <c r="D247" s="77">
        <v>44775</v>
      </c>
      <c r="E247" s="76" t="s">
        <v>1132</v>
      </c>
      <c r="F247" s="76" t="s">
        <v>1133</v>
      </c>
      <c r="G247" s="76" t="s">
        <v>1004</v>
      </c>
    </row>
    <row r="248" spans="1:7" x14ac:dyDescent="0.25">
      <c r="A248" s="78" t="s">
        <v>1134</v>
      </c>
      <c r="B248" s="76" t="s">
        <v>365</v>
      </c>
      <c r="C248" s="76" t="s">
        <v>1135</v>
      </c>
      <c r="D248" s="77" t="s">
        <v>1136</v>
      </c>
      <c r="E248" s="76" t="s">
        <v>1137</v>
      </c>
      <c r="F248" s="76" t="s">
        <v>496</v>
      </c>
      <c r="G248" s="76" t="s">
        <v>1113</v>
      </c>
    </row>
    <row r="249" spans="1:7" x14ac:dyDescent="0.25">
      <c r="A249" s="78" t="s">
        <v>1138</v>
      </c>
      <c r="B249" s="76" t="s">
        <v>171</v>
      </c>
      <c r="C249" s="76" t="s">
        <v>1139</v>
      </c>
      <c r="D249" s="77">
        <v>44430</v>
      </c>
      <c r="E249" s="76" t="s">
        <v>1140</v>
      </c>
      <c r="F249" s="76" t="s">
        <v>1141</v>
      </c>
      <c r="G249" s="76" t="s">
        <v>1142</v>
      </c>
    </row>
    <row r="250" spans="1:7" x14ac:dyDescent="0.25">
      <c r="A250" s="78" t="s">
        <v>1143</v>
      </c>
      <c r="B250" s="76" t="s">
        <v>171</v>
      </c>
      <c r="C250" s="76" t="s">
        <v>1144</v>
      </c>
      <c r="D250" s="77">
        <v>44278</v>
      </c>
      <c r="E250" s="76" t="s">
        <v>1145</v>
      </c>
      <c r="F250" s="76" t="s">
        <v>1146</v>
      </c>
      <c r="G250" s="76" t="s">
        <v>1142</v>
      </c>
    </row>
    <row r="251" spans="1:7" x14ac:dyDescent="0.25">
      <c r="A251" s="78" t="s">
        <v>1147</v>
      </c>
      <c r="B251" s="76" t="s">
        <v>171</v>
      </c>
      <c r="C251" s="76" t="s">
        <v>1148</v>
      </c>
      <c r="D251" s="77">
        <v>44070</v>
      </c>
      <c r="E251" s="76" t="s">
        <v>1149</v>
      </c>
      <c r="F251" s="76" t="s">
        <v>1150</v>
      </c>
      <c r="G251" s="76" t="s">
        <v>1142</v>
      </c>
    </row>
    <row r="252" spans="1:7" x14ac:dyDescent="0.25">
      <c r="A252" s="78" t="s">
        <v>1151</v>
      </c>
      <c r="B252" s="76" t="s">
        <v>171</v>
      </c>
      <c r="C252" s="76" t="s">
        <v>1152</v>
      </c>
      <c r="D252" s="77">
        <v>44090</v>
      </c>
      <c r="E252" s="76" t="s">
        <v>1153</v>
      </c>
      <c r="F252" s="76" t="s">
        <v>1154</v>
      </c>
      <c r="G252" s="76" t="s">
        <v>1142</v>
      </c>
    </row>
    <row r="253" spans="1:7" x14ac:dyDescent="0.25">
      <c r="A253" s="78" t="s">
        <v>1155</v>
      </c>
      <c r="B253" s="76" t="s">
        <v>171</v>
      </c>
      <c r="C253" s="76" t="s">
        <v>1156</v>
      </c>
      <c r="D253" s="77">
        <v>42934</v>
      </c>
      <c r="E253" s="76" t="s">
        <v>1157</v>
      </c>
      <c r="F253" s="76" t="s">
        <v>1158</v>
      </c>
      <c r="G253" s="76" t="s">
        <v>1142</v>
      </c>
    </row>
    <row r="254" spans="1:7" x14ac:dyDescent="0.25">
      <c r="A254" s="78" t="s">
        <v>1159</v>
      </c>
      <c r="B254" s="76" t="s">
        <v>171</v>
      </c>
      <c r="C254" s="76" t="s">
        <v>1160</v>
      </c>
      <c r="D254" s="77">
        <v>41132</v>
      </c>
      <c r="E254" s="76" t="s">
        <v>1161</v>
      </c>
      <c r="F254" s="76" t="s">
        <v>1162</v>
      </c>
      <c r="G254" s="76" t="s">
        <v>1142</v>
      </c>
    </row>
    <row r="255" spans="1:7" x14ac:dyDescent="0.25">
      <c r="A255" s="78" t="s">
        <v>1163</v>
      </c>
      <c r="B255" s="76" t="s">
        <v>171</v>
      </c>
      <c r="C255" s="76" t="s">
        <v>1164</v>
      </c>
      <c r="D255" s="77">
        <v>44761</v>
      </c>
      <c r="E255" s="76" t="s">
        <v>1165</v>
      </c>
      <c r="F255" s="76" t="s">
        <v>1166</v>
      </c>
      <c r="G255" s="76" t="s">
        <v>1167</v>
      </c>
    </row>
    <row r="256" spans="1:7" x14ac:dyDescent="0.25">
      <c r="A256" s="78" t="s">
        <v>1168</v>
      </c>
      <c r="B256" s="76" t="s">
        <v>171</v>
      </c>
      <c r="C256" s="76" t="s">
        <v>1169</v>
      </c>
      <c r="D256" s="77">
        <v>44768</v>
      </c>
      <c r="E256" s="76" t="s">
        <v>1170</v>
      </c>
      <c r="F256" s="76" t="s">
        <v>1166</v>
      </c>
      <c r="G256" s="76" t="s">
        <v>1171</v>
      </c>
    </row>
    <row r="257" spans="1:7" x14ac:dyDescent="0.25">
      <c r="A257" s="78" t="s">
        <v>1172</v>
      </c>
      <c r="B257" s="76" t="s">
        <v>171</v>
      </c>
      <c r="C257" s="76" t="s">
        <v>1173</v>
      </c>
      <c r="D257" s="77">
        <v>44790</v>
      </c>
      <c r="E257" s="76" t="s">
        <v>1174</v>
      </c>
      <c r="F257" s="76" t="s">
        <v>1150</v>
      </c>
      <c r="G257" s="76" t="s">
        <v>1175</v>
      </c>
    </row>
    <row r="258" spans="1:7" x14ac:dyDescent="0.25">
      <c r="A258" s="78" t="s">
        <v>1176</v>
      </c>
      <c r="B258" s="76" t="s">
        <v>171</v>
      </c>
      <c r="C258" s="76" t="s">
        <v>1177</v>
      </c>
      <c r="D258" s="77">
        <v>45123</v>
      </c>
      <c r="E258" s="76" t="s">
        <v>1178</v>
      </c>
      <c r="F258" s="76" t="s">
        <v>1179</v>
      </c>
      <c r="G258" s="76" t="s">
        <v>1175</v>
      </c>
    </row>
    <row r="259" spans="1:7" x14ac:dyDescent="0.25">
      <c r="A259" s="78" t="s">
        <v>1180</v>
      </c>
      <c r="B259" s="76" t="s">
        <v>171</v>
      </c>
      <c r="C259" s="76" t="s">
        <v>1181</v>
      </c>
      <c r="D259" s="77">
        <v>45132</v>
      </c>
      <c r="E259" s="76" t="s">
        <v>1182</v>
      </c>
      <c r="F259" s="76" t="s">
        <v>1183</v>
      </c>
      <c r="G259" s="76" t="s">
        <v>1171</v>
      </c>
    </row>
    <row r="260" spans="1:7" x14ac:dyDescent="0.25">
      <c r="A260" s="78" t="s">
        <v>1184</v>
      </c>
      <c r="B260" s="76" t="s">
        <v>171</v>
      </c>
      <c r="C260" s="76" t="s">
        <v>1185</v>
      </c>
      <c r="D260" s="77">
        <v>45135</v>
      </c>
      <c r="E260" s="76" t="s">
        <v>1186</v>
      </c>
      <c r="F260" s="76" t="s">
        <v>1187</v>
      </c>
      <c r="G260" s="76" t="s">
        <v>1167</v>
      </c>
    </row>
    <row r="261" spans="1:7" x14ac:dyDescent="0.25">
      <c r="A261" s="78" t="s">
        <v>1188</v>
      </c>
      <c r="B261" s="76" t="s">
        <v>171</v>
      </c>
      <c r="C261" s="76" t="s">
        <v>1189</v>
      </c>
      <c r="D261" s="77">
        <v>45146</v>
      </c>
      <c r="E261" s="76" t="s">
        <v>1190</v>
      </c>
      <c r="F261" s="76" t="s">
        <v>1183</v>
      </c>
      <c r="G261" s="76" t="s">
        <v>1191</v>
      </c>
    </row>
    <row r="262" spans="1:7" x14ac:dyDescent="0.25">
      <c r="A262" s="78" t="s">
        <v>1192</v>
      </c>
      <c r="B262" s="76" t="s">
        <v>171</v>
      </c>
      <c r="C262" s="76" t="s">
        <v>1193</v>
      </c>
      <c r="D262" s="77">
        <v>45127</v>
      </c>
      <c r="E262" s="76" t="s">
        <v>1194</v>
      </c>
      <c r="F262" s="76" t="s">
        <v>1195</v>
      </c>
      <c r="G262" s="76" t="s">
        <v>1142</v>
      </c>
    </row>
    <row r="263" spans="1:7" x14ac:dyDescent="0.25">
      <c r="A263" s="78" t="s">
        <v>1196</v>
      </c>
      <c r="B263" s="76" t="s">
        <v>171</v>
      </c>
      <c r="C263" s="76" t="s">
        <v>1197</v>
      </c>
      <c r="D263" s="77">
        <v>45131</v>
      </c>
      <c r="E263" s="76" t="s">
        <v>1198</v>
      </c>
      <c r="F263" s="76" t="s">
        <v>1179</v>
      </c>
      <c r="G263" s="76" t="s">
        <v>1142</v>
      </c>
    </row>
    <row r="264" spans="1:7" x14ac:dyDescent="0.25">
      <c r="A264" s="78" t="s">
        <v>1199</v>
      </c>
      <c r="B264" s="76" t="s">
        <v>171</v>
      </c>
      <c r="C264" s="76" t="s">
        <v>1200</v>
      </c>
      <c r="D264" s="77">
        <v>45138</v>
      </c>
      <c r="E264" s="76" t="s">
        <v>1201</v>
      </c>
      <c r="F264" s="76" t="s">
        <v>1120</v>
      </c>
      <c r="G264" s="76" t="s">
        <v>1142</v>
      </c>
    </row>
    <row r="265" spans="1:7" x14ac:dyDescent="0.25">
      <c r="A265" s="78" t="s">
        <v>1168</v>
      </c>
      <c r="B265" s="76" t="s">
        <v>171</v>
      </c>
      <c r="C265" s="76" t="s">
        <v>1169</v>
      </c>
      <c r="D265" s="77">
        <v>44768</v>
      </c>
      <c r="E265" s="76" t="s">
        <v>1170</v>
      </c>
      <c r="F265" s="76" t="s">
        <v>1166</v>
      </c>
      <c r="G265" s="76" t="s">
        <v>1171</v>
      </c>
    </row>
    <row r="266" spans="1:7" x14ac:dyDescent="0.25">
      <c r="A266" s="78" t="s">
        <v>1172</v>
      </c>
      <c r="B266" s="76" t="s">
        <v>171</v>
      </c>
      <c r="C266" s="76" t="s">
        <v>1173</v>
      </c>
      <c r="D266" s="77">
        <v>44790</v>
      </c>
      <c r="E266" s="76" t="s">
        <v>1174</v>
      </c>
      <c r="F266" s="76" t="s">
        <v>1150</v>
      </c>
      <c r="G266" s="76" t="s">
        <v>1175</v>
      </c>
    </row>
    <row r="267" spans="1:7" x14ac:dyDescent="0.25">
      <c r="A267" s="78" t="s">
        <v>1176</v>
      </c>
      <c r="B267" s="76" t="s">
        <v>171</v>
      </c>
      <c r="C267" s="76" t="s">
        <v>1177</v>
      </c>
      <c r="D267" s="77">
        <v>45123</v>
      </c>
      <c r="E267" s="76" t="s">
        <v>1178</v>
      </c>
      <c r="F267" s="76" t="s">
        <v>1179</v>
      </c>
      <c r="G267" s="76" t="s">
        <v>1175</v>
      </c>
    </row>
    <row r="268" spans="1:7" x14ac:dyDescent="0.25">
      <c r="A268" s="78" t="s">
        <v>1180</v>
      </c>
      <c r="B268" s="76" t="s">
        <v>171</v>
      </c>
      <c r="C268" s="76" t="s">
        <v>1181</v>
      </c>
      <c r="D268" s="77">
        <v>45132</v>
      </c>
      <c r="E268" s="76" t="s">
        <v>1182</v>
      </c>
      <c r="F268" s="76" t="s">
        <v>1183</v>
      </c>
      <c r="G268" s="76" t="s">
        <v>1171</v>
      </c>
    </row>
    <row r="269" spans="1:7" x14ac:dyDescent="0.25">
      <c r="A269" s="78" t="s">
        <v>1188</v>
      </c>
      <c r="B269" s="76" t="s">
        <v>171</v>
      </c>
      <c r="C269" s="76" t="s">
        <v>1189</v>
      </c>
      <c r="D269" s="77">
        <v>45146</v>
      </c>
      <c r="E269" s="76" t="s">
        <v>1190</v>
      </c>
      <c r="F269" s="76" t="s">
        <v>1183</v>
      </c>
      <c r="G269" s="76" t="s">
        <v>1191</v>
      </c>
    </row>
    <row r="270" spans="1:7" x14ac:dyDescent="0.25">
      <c r="A270" s="78" t="s">
        <v>1202</v>
      </c>
      <c r="B270" s="76" t="s">
        <v>147</v>
      </c>
      <c r="C270" s="76" t="s">
        <v>1203</v>
      </c>
      <c r="D270" s="77">
        <v>44713</v>
      </c>
      <c r="E270" s="76" t="s">
        <v>1204</v>
      </c>
      <c r="F270" s="76" t="s">
        <v>1205</v>
      </c>
      <c r="G270" s="76" t="s">
        <v>1206</v>
      </c>
    </row>
    <row r="271" spans="1:7" x14ac:dyDescent="0.25">
      <c r="A271" s="78" t="s">
        <v>1207</v>
      </c>
      <c r="B271" s="76" t="s">
        <v>147</v>
      </c>
      <c r="C271" s="76" t="s">
        <v>1208</v>
      </c>
      <c r="D271" s="77">
        <v>44415</v>
      </c>
      <c r="E271" s="76" t="s">
        <v>1209</v>
      </c>
      <c r="F271" s="76" t="s">
        <v>1210</v>
      </c>
      <c r="G271" s="76" t="s">
        <v>1206</v>
      </c>
    </row>
    <row r="272" spans="1:7" ht="27" x14ac:dyDescent="0.25">
      <c r="A272" s="78" t="s">
        <v>1211</v>
      </c>
      <c r="B272" s="76" t="s">
        <v>147</v>
      </c>
      <c r="C272" s="76" t="s">
        <v>1212</v>
      </c>
      <c r="D272" s="77">
        <v>44744</v>
      </c>
      <c r="E272" s="76" t="s">
        <v>1213</v>
      </c>
      <c r="F272" s="76" t="s">
        <v>1214</v>
      </c>
      <c r="G272" s="76" t="s">
        <v>1206</v>
      </c>
    </row>
    <row r="273" spans="1:7" x14ac:dyDescent="0.25">
      <c r="A273" s="78" t="s">
        <v>1215</v>
      </c>
      <c r="B273" s="76" t="s">
        <v>142</v>
      </c>
      <c r="C273" s="76" t="s">
        <v>1216</v>
      </c>
      <c r="D273" s="77">
        <v>45152</v>
      </c>
      <c r="E273" s="76" t="s">
        <v>1217</v>
      </c>
      <c r="F273" s="76" t="s">
        <v>1218</v>
      </c>
      <c r="G273" s="76" t="s">
        <v>1219</v>
      </c>
    </row>
    <row r="274" spans="1:7" x14ac:dyDescent="0.25">
      <c r="A274" s="78" t="s">
        <v>1220</v>
      </c>
      <c r="B274" s="76" t="s">
        <v>142</v>
      </c>
      <c r="C274" s="76" t="s">
        <v>1221</v>
      </c>
      <c r="D274" s="77">
        <v>45157</v>
      </c>
      <c r="E274" s="76" t="s">
        <v>1222</v>
      </c>
      <c r="F274" s="76" t="s">
        <v>1223</v>
      </c>
      <c r="G274" s="76" t="s">
        <v>1224</v>
      </c>
    </row>
    <row r="275" spans="1:7" x14ac:dyDescent="0.25">
      <c r="A275" s="78" t="s">
        <v>1225</v>
      </c>
      <c r="B275" s="76" t="s">
        <v>142</v>
      </c>
      <c r="C275" s="76" t="s">
        <v>1226</v>
      </c>
      <c r="D275" s="77">
        <v>45131</v>
      </c>
      <c r="E275" s="76" t="s">
        <v>1227</v>
      </c>
      <c r="F275" s="76" t="s">
        <v>1228</v>
      </c>
      <c r="G275" s="76" t="s">
        <v>1224</v>
      </c>
    </row>
    <row r="276" spans="1:7" x14ac:dyDescent="0.25">
      <c r="A276" s="78" t="s">
        <v>1229</v>
      </c>
      <c r="B276" s="76" t="s">
        <v>147</v>
      </c>
      <c r="C276" s="76" t="s">
        <v>1230</v>
      </c>
      <c r="D276" s="77">
        <v>45125</v>
      </c>
      <c r="E276" s="76" t="s">
        <v>1231</v>
      </c>
      <c r="F276" s="76" t="s">
        <v>1232</v>
      </c>
      <c r="G276" s="76" t="s">
        <v>1233</v>
      </c>
    </row>
    <row r="277" spans="1:7" x14ac:dyDescent="0.25">
      <c r="A277" s="78" t="s">
        <v>1234</v>
      </c>
      <c r="B277" s="76" t="s">
        <v>33</v>
      </c>
      <c r="C277" s="76" t="s">
        <v>1235</v>
      </c>
      <c r="D277" s="77">
        <v>45132</v>
      </c>
      <c r="E277" s="76" t="s">
        <v>1236</v>
      </c>
      <c r="F277" s="76" t="s">
        <v>1237</v>
      </c>
      <c r="G277" s="76" t="s">
        <v>1238</v>
      </c>
    </row>
    <row r="278" spans="1:7" x14ac:dyDescent="0.25">
      <c r="A278" s="78" t="s">
        <v>1239</v>
      </c>
      <c r="B278" s="76" t="s">
        <v>33</v>
      </c>
      <c r="C278" s="76" t="s">
        <v>1240</v>
      </c>
      <c r="D278" s="77">
        <v>45146</v>
      </c>
      <c r="E278" s="76" t="s">
        <v>1241</v>
      </c>
      <c r="F278" s="76" t="s">
        <v>1242</v>
      </c>
      <c r="G278" s="76" t="s">
        <v>1243</v>
      </c>
    </row>
    <row r="279" spans="1:7" ht="27" x14ac:dyDescent="0.25">
      <c r="A279" s="78" t="s">
        <v>1244</v>
      </c>
      <c r="B279" s="76" t="s">
        <v>147</v>
      </c>
      <c r="C279" s="76" t="s">
        <v>1245</v>
      </c>
      <c r="D279" s="77">
        <v>42583</v>
      </c>
      <c r="E279" s="76" t="s">
        <v>1246</v>
      </c>
      <c r="F279" s="76" t="s">
        <v>1247</v>
      </c>
      <c r="G279" s="76" t="s">
        <v>1248</v>
      </c>
    </row>
    <row r="280" spans="1:7" x14ac:dyDescent="0.25">
      <c r="A280" s="78" t="s">
        <v>1249</v>
      </c>
      <c r="B280" s="76" t="s">
        <v>147</v>
      </c>
      <c r="C280" s="76" t="s">
        <v>1250</v>
      </c>
      <c r="D280" s="77">
        <v>42156</v>
      </c>
      <c r="E280" s="76" t="s">
        <v>1251</v>
      </c>
      <c r="F280" s="76" t="s">
        <v>150</v>
      </c>
      <c r="G280" s="76" t="s">
        <v>1248</v>
      </c>
    </row>
    <row r="281" spans="1:7" ht="27" x14ac:dyDescent="0.25">
      <c r="A281" s="78" t="s">
        <v>1252</v>
      </c>
      <c r="B281" s="76" t="s">
        <v>147</v>
      </c>
      <c r="C281" s="76" t="s">
        <v>1253</v>
      </c>
      <c r="D281" s="77">
        <v>44052</v>
      </c>
      <c r="E281" s="76" t="s">
        <v>1254</v>
      </c>
      <c r="F281" s="76" t="s">
        <v>1255</v>
      </c>
      <c r="G281" s="76" t="s">
        <v>1248</v>
      </c>
    </row>
    <row r="282" spans="1:7" ht="27" x14ac:dyDescent="0.25">
      <c r="A282" s="78" t="s">
        <v>1256</v>
      </c>
      <c r="B282" s="76" t="s">
        <v>147</v>
      </c>
      <c r="C282" s="76" t="s">
        <v>1257</v>
      </c>
      <c r="D282" s="77">
        <v>44044</v>
      </c>
      <c r="E282" s="76" t="s">
        <v>1258</v>
      </c>
      <c r="F282" s="76" t="s">
        <v>1255</v>
      </c>
      <c r="G282" s="76" t="s">
        <v>1248</v>
      </c>
    </row>
    <row r="283" spans="1:7" x14ac:dyDescent="0.25">
      <c r="A283" s="78" t="s">
        <v>1259</v>
      </c>
      <c r="B283" s="76" t="s">
        <v>147</v>
      </c>
      <c r="C283" s="76" t="s">
        <v>1260</v>
      </c>
      <c r="D283" s="77">
        <v>44349</v>
      </c>
      <c r="E283" s="76" t="s">
        <v>1261</v>
      </c>
      <c r="F283" s="76" t="s">
        <v>1262</v>
      </c>
      <c r="G283" s="76" t="s">
        <v>1248</v>
      </c>
    </row>
    <row r="284" spans="1:7" x14ac:dyDescent="0.25">
      <c r="A284" s="78" t="s">
        <v>1263</v>
      </c>
      <c r="B284" s="76" t="s">
        <v>33</v>
      </c>
      <c r="C284" s="76" t="s">
        <v>1264</v>
      </c>
      <c r="D284" s="77">
        <v>44412</v>
      </c>
      <c r="E284" s="76" t="s">
        <v>1265</v>
      </c>
      <c r="F284" s="76" t="s">
        <v>1266</v>
      </c>
      <c r="G284" s="76" t="s">
        <v>1248</v>
      </c>
    </row>
    <row r="285" spans="1:7" x14ac:dyDescent="0.25">
      <c r="A285" s="78" t="s">
        <v>1267</v>
      </c>
      <c r="B285" s="76" t="s">
        <v>171</v>
      </c>
      <c r="C285" s="76" t="s">
        <v>1268</v>
      </c>
      <c r="D285" s="77">
        <v>44783</v>
      </c>
      <c r="E285" s="76" t="s">
        <v>1269</v>
      </c>
      <c r="F285" s="76" t="s">
        <v>1270</v>
      </c>
      <c r="G285" s="76" t="s">
        <v>1248</v>
      </c>
    </row>
    <row r="286" spans="1:7" x14ac:dyDescent="0.25">
      <c r="A286" s="78" t="s">
        <v>1271</v>
      </c>
      <c r="B286" s="76" t="s">
        <v>147</v>
      </c>
      <c r="C286" s="76" t="s">
        <v>1272</v>
      </c>
      <c r="D286" s="77">
        <v>44988</v>
      </c>
      <c r="E286" s="76" t="s">
        <v>1273</v>
      </c>
      <c r="F286" s="76" t="s">
        <v>831</v>
      </c>
      <c r="G286" s="76" t="s">
        <v>1248</v>
      </c>
    </row>
    <row r="287" spans="1:7" x14ac:dyDescent="0.25">
      <c r="A287" s="78" t="s">
        <v>1274</v>
      </c>
      <c r="B287" s="76" t="s">
        <v>142</v>
      </c>
      <c r="C287" s="76" t="s">
        <v>1275</v>
      </c>
      <c r="D287" s="77">
        <v>44965</v>
      </c>
      <c r="E287" s="76" t="s">
        <v>1276</v>
      </c>
      <c r="F287" s="76" t="s">
        <v>287</v>
      </c>
      <c r="G287" s="76" t="s">
        <v>1248</v>
      </c>
    </row>
    <row r="288" spans="1:7" ht="27" x14ac:dyDescent="0.25">
      <c r="A288" s="78" t="s">
        <v>1277</v>
      </c>
      <c r="B288" s="76" t="s">
        <v>147</v>
      </c>
      <c r="C288" s="76" t="s">
        <v>1278</v>
      </c>
      <c r="D288" s="77">
        <v>45079</v>
      </c>
      <c r="E288" s="76" t="s">
        <v>1279</v>
      </c>
      <c r="F288" s="76" t="s">
        <v>622</v>
      </c>
      <c r="G288" s="76" t="s">
        <v>1248</v>
      </c>
    </row>
    <row r="289" spans="1:7" ht="27" x14ac:dyDescent="0.25">
      <c r="A289" s="78" t="s">
        <v>1280</v>
      </c>
      <c r="B289" s="76" t="s">
        <v>142</v>
      </c>
      <c r="C289" s="76" t="s">
        <v>1281</v>
      </c>
      <c r="D289" s="77">
        <v>45083</v>
      </c>
      <c r="E289" s="76" t="s">
        <v>1282</v>
      </c>
      <c r="F289" s="76" t="s">
        <v>1283</v>
      </c>
      <c r="G289" s="76" t="s">
        <v>1248</v>
      </c>
    </row>
    <row r="290" spans="1:7" ht="27" x14ac:dyDescent="0.25">
      <c r="A290" s="78" t="s">
        <v>1284</v>
      </c>
      <c r="B290" s="76" t="s">
        <v>142</v>
      </c>
      <c r="C290" s="76" t="s">
        <v>1285</v>
      </c>
      <c r="D290" s="77">
        <v>45140</v>
      </c>
      <c r="E290" s="76" t="s">
        <v>1282</v>
      </c>
      <c r="F290" s="76" t="s">
        <v>1283</v>
      </c>
      <c r="G290" s="76" t="s">
        <v>1248</v>
      </c>
    </row>
    <row r="291" spans="1:7" ht="27" x14ac:dyDescent="0.25">
      <c r="A291" s="78" t="s">
        <v>1286</v>
      </c>
      <c r="B291" s="76" t="s">
        <v>33</v>
      </c>
      <c r="C291" s="76" t="s">
        <v>1287</v>
      </c>
      <c r="D291" s="77">
        <v>45148</v>
      </c>
      <c r="E291" s="76" t="s">
        <v>1288</v>
      </c>
      <c r="F291" s="76" t="s">
        <v>1289</v>
      </c>
      <c r="G291" s="76" t="s">
        <v>1248</v>
      </c>
    </row>
    <row r="292" spans="1:7" ht="27" x14ac:dyDescent="0.25">
      <c r="A292" s="78" t="s">
        <v>1290</v>
      </c>
      <c r="B292" s="76" t="s">
        <v>147</v>
      </c>
      <c r="C292" s="76" t="s">
        <v>1291</v>
      </c>
      <c r="D292" s="77">
        <v>45143</v>
      </c>
      <c r="E292" s="76" t="s">
        <v>1245</v>
      </c>
      <c r="F292" s="76" t="s">
        <v>1292</v>
      </c>
      <c r="G292" s="76" t="s">
        <v>1293</v>
      </c>
    </row>
    <row r="293" spans="1:7" ht="27" x14ac:dyDescent="0.25">
      <c r="A293" s="78" t="s">
        <v>1294</v>
      </c>
      <c r="B293" s="76" t="s">
        <v>147</v>
      </c>
      <c r="C293" s="76" t="s">
        <v>1295</v>
      </c>
      <c r="D293" s="77">
        <v>45145</v>
      </c>
      <c r="E293" s="76" t="s">
        <v>1279</v>
      </c>
      <c r="F293" s="76" t="s">
        <v>622</v>
      </c>
      <c r="G293" s="76" t="s">
        <v>1296</v>
      </c>
    </row>
    <row r="294" spans="1:7" x14ac:dyDescent="0.25">
      <c r="A294" s="78" t="s">
        <v>1297</v>
      </c>
      <c r="B294" s="76" t="s">
        <v>147</v>
      </c>
      <c r="C294" s="76" t="s">
        <v>1298</v>
      </c>
      <c r="D294" s="77">
        <v>45110</v>
      </c>
      <c r="E294" s="76" t="s">
        <v>1299</v>
      </c>
      <c r="F294" s="76" t="s">
        <v>1300</v>
      </c>
      <c r="G294" s="76" t="s">
        <v>1301</v>
      </c>
    </row>
    <row r="295" spans="1:7" x14ac:dyDescent="0.25">
      <c r="A295" s="78" t="s">
        <v>1302</v>
      </c>
      <c r="B295" s="76" t="s">
        <v>142</v>
      </c>
      <c r="C295" s="76" t="s">
        <v>1303</v>
      </c>
      <c r="D295" s="77">
        <v>44397</v>
      </c>
      <c r="E295" s="76" t="s">
        <v>1304</v>
      </c>
      <c r="F295" s="76" t="s">
        <v>1305</v>
      </c>
      <c r="G295" s="76" t="s">
        <v>1301</v>
      </c>
    </row>
    <row r="296" spans="1:7" x14ac:dyDescent="0.25">
      <c r="A296" s="78" t="s">
        <v>1306</v>
      </c>
      <c r="B296" s="76" t="s">
        <v>147</v>
      </c>
      <c r="C296" s="76" t="s">
        <v>1307</v>
      </c>
      <c r="D296" s="77">
        <v>44395</v>
      </c>
      <c r="E296" s="76" t="s">
        <v>1129</v>
      </c>
      <c r="F296" s="76" t="s">
        <v>1308</v>
      </c>
      <c r="G296" s="76" t="s">
        <v>1301</v>
      </c>
    </row>
    <row r="297" spans="1:7" x14ac:dyDescent="0.25">
      <c r="A297" s="78" t="s">
        <v>1309</v>
      </c>
      <c r="B297" s="76" t="s">
        <v>142</v>
      </c>
      <c r="C297" s="76" t="s">
        <v>1310</v>
      </c>
      <c r="D297" s="77">
        <v>45143</v>
      </c>
      <c r="E297" s="76" t="s">
        <v>1303</v>
      </c>
      <c r="F297" s="76" t="s">
        <v>1311</v>
      </c>
      <c r="G297" s="76" t="s">
        <v>1312</v>
      </c>
    </row>
    <row r="298" spans="1:7" x14ac:dyDescent="0.25">
      <c r="A298" s="78" t="s">
        <v>1313</v>
      </c>
      <c r="B298" s="76" t="s">
        <v>147</v>
      </c>
      <c r="C298" s="76" t="s">
        <v>1314</v>
      </c>
      <c r="D298" s="77">
        <v>45120</v>
      </c>
      <c r="E298" s="76" t="s">
        <v>1315</v>
      </c>
      <c r="F298" s="76" t="s">
        <v>1316</v>
      </c>
      <c r="G298" s="76" t="s">
        <v>1312</v>
      </c>
    </row>
    <row r="299" spans="1:7" x14ac:dyDescent="0.25">
      <c r="A299" s="78" t="s">
        <v>1317</v>
      </c>
      <c r="B299" s="76" t="s">
        <v>147</v>
      </c>
      <c r="C299" s="76" t="s">
        <v>1318</v>
      </c>
      <c r="D299" s="77">
        <v>44841</v>
      </c>
      <c r="E299" s="76" t="s">
        <v>1319</v>
      </c>
      <c r="F299" s="76" t="s">
        <v>1320</v>
      </c>
      <c r="G299" s="76" t="s">
        <v>1312</v>
      </c>
    </row>
    <row r="300" spans="1:7" x14ac:dyDescent="0.25">
      <c r="A300" s="78" t="s">
        <v>1321</v>
      </c>
      <c r="B300" s="76" t="s">
        <v>949</v>
      </c>
      <c r="C300" s="76" t="s">
        <v>1322</v>
      </c>
      <c r="D300" s="77" t="s">
        <v>1323</v>
      </c>
      <c r="E300" s="76" t="s">
        <v>1324</v>
      </c>
      <c r="F300" s="76" t="s">
        <v>770</v>
      </c>
      <c r="G300" s="76" t="s">
        <v>1325</v>
      </c>
    </row>
    <row r="301" spans="1:7" x14ac:dyDescent="0.25">
      <c r="A301" s="78" t="s">
        <v>1326</v>
      </c>
      <c r="B301" s="76" t="s">
        <v>147</v>
      </c>
      <c r="C301" s="76" t="s">
        <v>1327</v>
      </c>
      <c r="D301" s="77">
        <v>44755</v>
      </c>
      <c r="E301" s="76" t="s">
        <v>1328</v>
      </c>
      <c r="F301" s="76" t="s">
        <v>1329</v>
      </c>
      <c r="G301" s="76" t="s">
        <v>1330</v>
      </c>
    </row>
    <row r="302" spans="1:7" x14ac:dyDescent="0.25">
      <c r="A302" s="78" t="s">
        <v>1331</v>
      </c>
      <c r="B302" s="76" t="s">
        <v>147</v>
      </c>
      <c r="C302" s="76" t="s">
        <v>1332</v>
      </c>
      <c r="D302" s="77">
        <v>44780</v>
      </c>
      <c r="E302" s="76" t="s">
        <v>1333</v>
      </c>
      <c r="F302" s="76" t="s">
        <v>1334</v>
      </c>
      <c r="G302" s="76" t="s">
        <v>1335</v>
      </c>
    </row>
    <row r="303" spans="1:7" x14ac:dyDescent="0.25">
      <c r="A303" s="78" t="s">
        <v>1336</v>
      </c>
      <c r="B303" s="76" t="s">
        <v>147</v>
      </c>
      <c r="C303" s="76" t="s">
        <v>1337</v>
      </c>
      <c r="D303" s="77">
        <v>45139</v>
      </c>
      <c r="E303" s="76" t="s">
        <v>1338</v>
      </c>
      <c r="F303" s="76" t="s">
        <v>1339</v>
      </c>
      <c r="G303" s="76" t="s">
        <v>1330</v>
      </c>
    </row>
    <row r="304" spans="1:7" x14ac:dyDescent="0.25">
      <c r="A304" s="78" t="s">
        <v>1340</v>
      </c>
      <c r="B304" s="76" t="s">
        <v>147</v>
      </c>
      <c r="C304" s="76" t="s">
        <v>1341</v>
      </c>
      <c r="D304" s="77">
        <v>45101</v>
      </c>
      <c r="E304" s="76" t="s">
        <v>1342</v>
      </c>
      <c r="F304" s="76" t="s">
        <v>1343</v>
      </c>
      <c r="G304" s="76" t="s">
        <v>1330</v>
      </c>
    </row>
    <row r="305" spans="1:7" ht="27" x14ac:dyDescent="0.25">
      <c r="A305" s="78" t="s">
        <v>1344</v>
      </c>
      <c r="B305" s="76" t="s">
        <v>171</v>
      </c>
      <c r="C305" s="76" t="s">
        <v>1345</v>
      </c>
      <c r="D305" s="77">
        <v>45127</v>
      </c>
      <c r="E305" s="76" t="s">
        <v>1346</v>
      </c>
      <c r="F305" s="76" t="s">
        <v>1347</v>
      </c>
      <c r="G305" s="76" t="s">
        <v>1348</v>
      </c>
    </row>
    <row r="306" spans="1:7" x14ac:dyDescent="0.25">
      <c r="A306" s="78" t="s">
        <v>1349</v>
      </c>
      <c r="B306" s="76" t="s">
        <v>33</v>
      </c>
      <c r="C306" s="76" t="s">
        <v>1350</v>
      </c>
      <c r="D306" s="77" t="s">
        <v>1351</v>
      </c>
      <c r="E306" s="76" t="s">
        <v>1352</v>
      </c>
      <c r="F306" s="76" t="s">
        <v>1353</v>
      </c>
      <c r="G306" s="76" t="s">
        <v>1354</v>
      </c>
    </row>
    <row r="307" spans="1:7" x14ac:dyDescent="0.25">
      <c r="A307" s="78" t="s">
        <v>1355</v>
      </c>
      <c r="B307" s="76" t="s">
        <v>147</v>
      </c>
      <c r="C307" s="76" t="s">
        <v>1356</v>
      </c>
      <c r="D307" s="77">
        <v>44788</v>
      </c>
      <c r="E307" s="76" t="s">
        <v>666</v>
      </c>
      <c r="F307" s="76" t="s">
        <v>1357</v>
      </c>
      <c r="G307" s="76" t="s">
        <v>1358</v>
      </c>
    </row>
    <row r="308" spans="1:7" x14ac:dyDescent="0.25">
      <c r="A308" s="78" t="s">
        <v>1359</v>
      </c>
      <c r="B308" s="76" t="s">
        <v>147</v>
      </c>
      <c r="C308" s="76" t="s">
        <v>1360</v>
      </c>
      <c r="D308" s="77">
        <v>44656</v>
      </c>
      <c r="E308" s="76" t="s">
        <v>1361</v>
      </c>
      <c r="F308" s="76" t="s">
        <v>1362</v>
      </c>
      <c r="G308" s="76" t="s">
        <v>1358</v>
      </c>
    </row>
    <row r="309" spans="1:7" x14ac:dyDescent="0.25">
      <c r="A309" s="78" t="s">
        <v>1363</v>
      </c>
      <c r="B309" s="76" t="s">
        <v>147</v>
      </c>
      <c r="C309" s="76" t="s">
        <v>1364</v>
      </c>
      <c r="D309" s="77">
        <v>45139</v>
      </c>
      <c r="E309" s="76" t="s">
        <v>1365</v>
      </c>
      <c r="F309" s="76" t="s">
        <v>564</v>
      </c>
      <c r="G309" s="76" t="s">
        <v>1358</v>
      </c>
    </row>
    <row r="310" spans="1:7" x14ac:dyDescent="0.25">
      <c r="A310" s="78" t="s">
        <v>1366</v>
      </c>
      <c r="B310" s="76" t="s">
        <v>171</v>
      </c>
      <c r="C310" s="76" t="s">
        <v>1367</v>
      </c>
      <c r="D310" s="77">
        <v>45150</v>
      </c>
      <c r="E310" s="76" t="s">
        <v>1368</v>
      </c>
      <c r="F310" s="76" t="s">
        <v>1369</v>
      </c>
      <c r="G310" s="76" t="s">
        <v>1370</v>
      </c>
    </row>
    <row r="311" spans="1:7" x14ac:dyDescent="0.25">
      <c r="A311" s="78" t="s">
        <v>1371</v>
      </c>
      <c r="B311" s="76" t="s">
        <v>171</v>
      </c>
      <c r="C311" s="76" t="s">
        <v>1372</v>
      </c>
      <c r="D311" s="77">
        <v>45147</v>
      </c>
      <c r="E311" s="76" t="s">
        <v>1373</v>
      </c>
      <c r="F311" s="76" t="s">
        <v>1374</v>
      </c>
      <c r="G311" s="76" t="s">
        <v>1370</v>
      </c>
    </row>
    <row r="312" spans="1:7" x14ac:dyDescent="0.25">
      <c r="A312" s="78" t="s">
        <v>1375</v>
      </c>
      <c r="B312" s="76" t="s">
        <v>171</v>
      </c>
      <c r="C312" s="76" t="s">
        <v>1376</v>
      </c>
      <c r="D312" s="77">
        <v>44773</v>
      </c>
      <c r="E312" s="76" t="s">
        <v>1377</v>
      </c>
      <c r="F312" s="76" t="s">
        <v>1378</v>
      </c>
      <c r="G312" s="76" t="s">
        <v>1370</v>
      </c>
    </row>
    <row r="313" spans="1:7" x14ac:dyDescent="0.25">
      <c r="A313" s="78" t="s">
        <v>1379</v>
      </c>
      <c r="B313" s="76" t="s">
        <v>171</v>
      </c>
      <c r="C313" s="76" t="s">
        <v>1380</v>
      </c>
      <c r="D313" s="77">
        <v>44775</v>
      </c>
      <c r="E313" s="76" t="s">
        <v>1381</v>
      </c>
      <c r="F313" s="76" t="s">
        <v>1120</v>
      </c>
      <c r="G313" s="76" t="s">
        <v>1370</v>
      </c>
    </row>
    <row r="314" spans="1:7" x14ac:dyDescent="0.25">
      <c r="A314" s="78" t="s">
        <v>1382</v>
      </c>
      <c r="B314" s="76" t="s">
        <v>171</v>
      </c>
      <c r="C314" s="76" t="s">
        <v>1383</v>
      </c>
      <c r="D314" s="77">
        <v>44414</v>
      </c>
      <c r="E314" s="76" t="s">
        <v>1384</v>
      </c>
      <c r="F314" s="76" t="s">
        <v>1385</v>
      </c>
      <c r="G314" s="76" t="s">
        <v>1370</v>
      </c>
    </row>
    <row r="315" spans="1:7" x14ac:dyDescent="0.25">
      <c r="A315" s="78" t="s">
        <v>1386</v>
      </c>
      <c r="B315" s="76" t="s">
        <v>171</v>
      </c>
      <c r="C315" s="76" t="s">
        <v>1387</v>
      </c>
      <c r="D315" s="77">
        <v>44054</v>
      </c>
      <c r="E315" s="76" t="s">
        <v>1388</v>
      </c>
      <c r="F315" s="76" t="s">
        <v>1389</v>
      </c>
      <c r="G315" s="76" t="s">
        <v>1370</v>
      </c>
    </row>
    <row r="316" spans="1:7" x14ac:dyDescent="0.25">
      <c r="A316" s="78" t="s">
        <v>1390</v>
      </c>
      <c r="B316" s="76" t="s">
        <v>171</v>
      </c>
      <c r="C316" s="76" t="s">
        <v>1391</v>
      </c>
      <c r="D316" s="77">
        <v>42587</v>
      </c>
      <c r="E316" s="76" t="s">
        <v>1392</v>
      </c>
      <c r="F316" s="76" t="s">
        <v>1393</v>
      </c>
      <c r="G316" s="76" t="s">
        <v>1370</v>
      </c>
    </row>
    <row r="317" spans="1:7" x14ac:dyDescent="0.25">
      <c r="A317" s="78" t="s">
        <v>1394</v>
      </c>
      <c r="B317" s="76" t="s">
        <v>142</v>
      </c>
      <c r="C317" s="76" t="s">
        <v>1395</v>
      </c>
      <c r="D317" s="77">
        <v>43346</v>
      </c>
      <c r="E317" s="76" t="s">
        <v>1396</v>
      </c>
      <c r="F317" s="76" t="s">
        <v>1397</v>
      </c>
      <c r="G317" s="76" t="s">
        <v>1398</v>
      </c>
    </row>
    <row r="318" spans="1:7" x14ac:dyDescent="0.25">
      <c r="A318" s="78" t="s">
        <v>1399</v>
      </c>
      <c r="B318" s="76" t="s">
        <v>142</v>
      </c>
      <c r="C318" s="76" t="s">
        <v>1400</v>
      </c>
      <c r="D318" s="77">
        <v>44366</v>
      </c>
      <c r="E318" s="76" t="s">
        <v>1401</v>
      </c>
      <c r="F318" s="76" t="s">
        <v>1402</v>
      </c>
      <c r="G318" s="76" t="s">
        <v>1398</v>
      </c>
    </row>
    <row r="319" spans="1:7" x14ac:dyDescent="0.25">
      <c r="A319" s="78" t="s">
        <v>1403</v>
      </c>
      <c r="B319" s="76" t="s">
        <v>142</v>
      </c>
      <c r="C319" s="76" t="s">
        <v>1404</v>
      </c>
      <c r="D319" s="77">
        <v>44058</v>
      </c>
      <c r="E319" s="76" t="s">
        <v>1405</v>
      </c>
      <c r="F319" s="76" t="s">
        <v>1406</v>
      </c>
      <c r="G319" s="76" t="s">
        <v>1398</v>
      </c>
    </row>
    <row r="320" spans="1:7" x14ac:dyDescent="0.25">
      <c r="A320" s="78" t="s">
        <v>1407</v>
      </c>
      <c r="B320" s="76" t="s">
        <v>142</v>
      </c>
      <c r="C320" s="76" t="s">
        <v>1408</v>
      </c>
      <c r="D320" s="77">
        <v>44770</v>
      </c>
      <c r="E320" s="76" t="s">
        <v>1409</v>
      </c>
      <c r="F320" s="76" t="s">
        <v>1410</v>
      </c>
      <c r="G320" s="76" t="s">
        <v>1398</v>
      </c>
    </row>
    <row r="321" spans="1:7" x14ac:dyDescent="0.25">
      <c r="A321" s="78" t="s">
        <v>1411</v>
      </c>
      <c r="B321" s="76" t="s">
        <v>142</v>
      </c>
      <c r="C321" s="76" t="s">
        <v>1412</v>
      </c>
      <c r="D321" s="77">
        <v>44755</v>
      </c>
      <c r="E321" s="76" t="s">
        <v>1395</v>
      </c>
      <c r="F321" s="76" t="s">
        <v>1410</v>
      </c>
      <c r="G321" s="76" t="s">
        <v>1398</v>
      </c>
    </row>
    <row r="322" spans="1:7" x14ac:dyDescent="0.25">
      <c r="A322" s="78" t="s">
        <v>1413</v>
      </c>
      <c r="B322" s="76" t="s">
        <v>142</v>
      </c>
      <c r="C322" s="76" t="s">
        <v>1414</v>
      </c>
      <c r="D322" s="77">
        <v>45030</v>
      </c>
      <c r="E322" s="76" t="s">
        <v>1415</v>
      </c>
      <c r="F322" s="76" t="s">
        <v>1416</v>
      </c>
      <c r="G322" s="76" t="s">
        <v>1398</v>
      </c>
    </row>
    <row r="323" spans="1:7" x14ac:dyDescent="0.25">
      <c r="A323" s="78" t="s">
        <v>1417</v>
      </c>
      <c r="B323" s="76" t="s">
        <v>142</v>
      </c>
      <c r="C323" s="76" t="s">
        <v>1418</v>
      </c>
      <c r="D323" s="77">
        <v>45171</v>
      </c>
      <c r="E323" s="76" t="s">
        <v>1419</v>
      </c>
      <c r="F323" s="76" t="s">
        <v>1420</v>
      </c>
      <c r="G323" s="76" t="s">
        <v>1398</v>
      </c>
    </row>
    <row r="324" spans="1:7" x14ac:dyDescent="0.25">
      <c r="A324" s="78" t="s">
        <v>1421</v>
      </c>
      <c r="B324" s="76" t="s">
        <v>142</v>
      </c>
      <c r="C324" s="76" t="s">
        <v>1422</v>
      </c>
      <c r="D324" s="77">
        <v>45043</v>
      </c>
      <c r="E324" s="76" t="s">
        <v>1423</v>
      </c>
      <c r="F324" s="76" t="s">
        <v>1416</v>
      </c>
      <c r="G324" s="76" t="s">
        <v>1424</v>
      </c>
    </row>
    <row r="325" spans="1:7" x14ac:dyDescent="0.25">
      <c r="A325" s="78" t="s">
        <v>1425</v>
      </c>
      <c r="B325" s="76" t="s">
        <v>171</v>
      </c>
      <c r="C325" s="76" t="s">
        <v>1426</v>
      </c>
      <c r="D325" s="77" t="s">
        <v>1427</v>
      </c>
      <c r="E325" s="76" t="s">
        <v>1428</v>
      </c>
      <c r="F325" s="76" t="s">
        <v>1429</v>
      </c>
      <c r="G325" s="76" t="s">
        <v>1444</v>
      </c>
    </row>
    <row r="326" spans="1:7" x14ac:dyDescent="0.25">
      <c r="A326" s="78" t="s">
        <v>1430</v>
      </c>
      <c r="B326" s="76" t="s">
        <v>171</v>
      </c>
      <c r="C326" s="76" t="s">
        <v>1431</v>
      </c>
      <c r="D326" s="77" t="s">
        <v>1432</v>
      </c>
      <c r="E326" s="76" t="s">
        <v>1433</v>
      </c>
      <c r="F326" s="76" t="s">
        <v>1434</v>
      </c>
      <c r="G326" s="76" t="s">
        <v>1444</v>
      </c>
    </row>
    <row r="327" spans="1:7" x14ac:dyDescent="0.25">
      <c r="A327" s="78" t="s">
        <v>1435</v>
      </c>
      <c r="B327" s="76" t="s">
        <v>171</v>
      </c>
      <c r="C327" s="76" t="s">
        <v>1436</v>
      </c>
      <c r="D327" s="77" t="s">
        <v>1437</v>
      </c>
      <c r="E327" s="76" t="s">
        <v>1438</v>
      </c>
      <c r="F327" s="76" t="s">
        <v>174</v>
      </c>
      <c r="G327" s="76" t="s">
        <v>1444</v>
      </c>
    </row>
    <row r="328" spans="1:7" x14ac:dyDescent="0.25">
      <c r="A328" s="78" t="s">
        <v>1439</v>
      </c>
      <c r="B328" s="76" t="s">
        <v>171</v>
      </c>
      <c r="C328" s="76" t="s">
        <v>1440</v>
      </c>
      <c r="D328" s="77" t="s">
        <v>1441</v>
      </c>
      <c r="E328" s="76" t="s">
        <v>1442</v>
      </c>
      <c r="F328" s="76" t="s">
        <v>1443</v>
      </c>
      <c r="G328" s="76" t="s">
        <v>1444</v>
      </c>
    </row>
    <row r="329" spans="1:7" x14ac:dyDescent="0.25">
      <c r="A329" s="78" t="s">
        <v>1445</v>
      </c>
      <c r="B329" s="76" t="s">
        <v>147</v>
      </c>
      <c r="C329" s="76" t="s">
        <v>1446</v>
      </c>
      <c r="D329" s="77">
        <v>44442</v>
      </c>
      <c r="E329" s="76" t="s">
        <v>1447</v>
      </c>
      <c r="F329" s="76" t="s">
        <v>1448</v>
      </c>
      <c r="G329" s="76" t="s">
        <v>1449</v>
      </c>
    </row>
    <row r="330" spans="1:7" x14ac:dyDescent="0.25">
      <c r="A330" s="78" t="s">
        <v>1450</v>
      </c>
      <c r="B330" s="76" t="s">
        <v>147</v>
      </c>
      <c r="C330" s="76" t="s">
        <v>1451</v>
      </c>
      <c r="D330" s="77">
        <v>43888</v>
      </c>
      <c r="E330" s="76" t="s">
        <v>1452</v>
      </c>
      <c r="F330" s="76" t="s">
        <v>1453</v>
      </c>
      <c r="G330" s="76" t="s">
        <v>1449</v>
      </c>
    </row>
    <row r="331" spans="1:7" x14ac:dyDescent="0.25">
      <c r="A331" s="78" t="s">
        <v>1454</v>
      </c>
      <c r="B331" s="76" t="s">
        <v>147</v>
      </c>
      <c r="C331" s="76" t="s">
        <v>1455</v>
      </c>
      <c r="D331" s="77">
        <v>43670</v>
      </c>
      <c r="E331" s="76" t="s">
        <v>1456</v>
      </c>
      <c r="F331" s="76" t="s">
        <v>1457</v>
      </c>
      <c r="G331" s="76" t="s">
        <v>1449</v>
      </c>
    </row>
    <row r="332" spans="1:7" x14ac:dyDescent="0.25">
      <c r="A332" s="78" t="s">
        <v>1458</v>
      </c>
      <c r="B332" s="76" t="s">
        <v>147</v>
      </c>
      <c r="C332" s="76" t="s">
        <v>1459</v>
      </c>
      <c r="D332" s="77">
        <v>43253</v>
      </c>
      <c r="E332" s="76" t="s">
        <v>1460</v>
      </c>
      <c r="F332" s="76" t="s">
        <v>1461</v>
      </c>
      <c r="G332" s="76" t="s">
        <v>1449</v>
      </c>
    </row>
    <row r="333" spans="1:7" x14ac:dyDescent="0.25">
      <c r="A333" s="78" t="s">
        <v>1462</v>
      </c>
      <c r="B333" s="76" t="s">
        <v>147</v>
      </c>
      <c r="C333" s="76" t="s">
        <v>1463</v>
      </c>
      <c r="D333" s="77">
        <v>44645</v>
      </c>
      <c r="E333" s="76" t="s">
        <v>1460</v>
      </c>
      <c r="F333" s="76" t="s">
        <v>1448</v>
      </c>
      <c r="G333" s="76" t="s">
        <v>1449</v>
      </c>
    </row>
    <row r="334" spans="1:7" x14ac:dyDescent="0.25">
      <c r="A334" s="78" t="s">
        <v>1464</v>
      </c>
      <c r="B334" s="76" t="s">
        <v>171</v>
      </c>
      <c r="C334" s="76" t="s">
        <v>1465</v>
      </c>
      <c r="D334" s="77">
        <v>44660</v>
      </c>
      <c r="E334" s="76" t="s">
        <v>1466</v>
      </c>
      <c r="F334" s="76" t="s">
        <v>1467</v>
      </c>
      <c r="G334" s="76" t="s">
        <v>1449</v>
      </c>
    </row>
    <row r="335" spans="1:7" x14ac:dyDescent="0.25">
      <c r="A335" s="78" t="s">
        <v>1468</v>
      </c>
      <c r="B335" s="76" t="s">
        <v>147</v>
      </c>
      <c r="C335" s="76" t="s">
        <v>1469</v>
      </c>
      <c r="D335" s="77">
        <v>44742</v>
      </c>
      <c r="E335" s="76" t="s">
        <v>1470</v>
      </c>
      <c r="F335" s="76" t="s">
        <v>1292</v>
      </c>
      <c r="G335" s="76" t="s">
        <v>1449</v>
      </c>
    </row>
    <row r="336" spans="1:7" x14ac:dyDescent="0.25">
      <c r="A336" s="78" t="s">
        <v>1471</v>
      </c>
      <c r="B336" s="76" t="s">
        <v>147</v>
      </c>
      <c r="C336" s="76" t="s">
        <v>1472</v>
      </c>
      <c r="D336" s="77">
        <v>45100</v>
      </c>
      <c r="E336" s="76" t="s">
        <v>1473</v>
      </c>
      <c r="F336" s="76" t="s">
        <v>1474</v>
      </c>
      <c r="G336" s="76" t="s">
        <v>1449</v>
      </c>
    </row>
    <row r="337" spans="1:7" x14ac:dyDescent="0.25">
      <c r="A337" s="78" t="s">
        <v>1475</v>
      </c>
      <c r="B337" s="76" t="s">
        <v>142</v>
      </c>
      <c r="C337" s="76" t="s">
        <v>1476</v>
      </c>
      <c r="D337" s="77">
        <v>45135</v>
      </c>
      <c r="E337" s="76" t="s">
        <v>1477</v>
      </c>
      <c r="F337" s="76" t="s">
        <v>1478</v>
      </c>
      <c r="G337" s="76" t="s">
        <v>1449</v>
      </c>
    </row>
    <row r="338" spans="1:7" x14ac:dyDescent="0.25">
      <c r="A338" s="78" t="s">
        <v>1479</v>
      </c>
      <c r="B338" s="76" t="s">
        <v>147</v>
      </c>
      <c r="C338" s="76" t="s">
        <v>1480</v>
      </c>
      <c r="D338" s="77">
        <v>45122</v>
      </c>
      <c r="E338" s="76" t="s">
        <v>1481</v>
      </c>
      <c r="F338" s="76" t="s">
        <v>564</v>
      </c>
      <c r="G338" s="76" t="s">
        <v>1449</v>
      </c>
    </row>
    <row r="339" spans="1:7" x14ac:dyDescent="0.25">
      <c r="A339" s="78" t="s">
        <v>1482</v>
      </c>
      <c r="B339" s="76" t="s">
        <v>147</v>
      </c>
      <c r="C339" s="76" t="s">
        <v>1483</v>
      </c>
      <c r="D339" s="77">
        <v>45020</v>
      </c>
      <c r="E339" s="76" t="s">
        <v>1484</v>
      </c>
      <c r="F339" s="76" t="s">
        <v>1485</v>
      </c>
      <c r="G339" s="76" t="s">
        <v>1486</v>
      </c>
    </row>
    <row r="340" spans="1:7" x14ac:dyDescent="0.25">
      <c r="A340" s="78" t="s">
        <v>1487</v>
      </c>
      <c r="B340" s="76" t="s">
        <v>147</v>
      </c>
      <c r="C340" s="76" t="s">
        <v>1488</v>
      </c>
      <c r="D340" s="77">
        <v>44820</v>
      </c>
      <c r="E340" s="76" t="s">
        <v>1489</v>
      </c>
      <c r="F340" s="76" t="s">
        <v>1490</v>
      </c>
      <c r="G340" s="76" t="s">
        <v>1486</v>
      </c>
    </row>
    <row r="341" spans="1:7" x14ac:dyDescent="0.25">
      <c r="A341" s="78" t="s">
        <v>1491</v>
      </c>
      <c r="B341" s="76" t="s">
        <v>33</v>
      </c>
      <c r="C341" s="76" t="s">
        <v>1492</v>
      </c>
      <c r="D341" s="77">
        <v>45129</v>
      </c>
      <c r="E341" s="76" t="s">
        <v>1493</v>
      </c>
      <c r="F341" s="76" t="s">
        <v>1494</v>
      </c>
      <c r="G341" s="76" t="s">
        <v>1495</v>
      </c>
    </row>
    <row r="342" spans="1:7" x14ac:dyDescent="0.25">
      <c r="A342" s="78" t="s">
        <v>1496</v>
      </c>
      <c r="B342" s="76" t="s">
        <v>142</v>
      </c>
      <c r="C342" s="76" t="s">
        <v>507</v>
      </c>
      <c r="D342" s="77">
        <v>41518</v>
      </c>
      <c r="E342" s="76" t="s">
        <v>1497</v>
      </c>
      <c r="F342" s="76" t="s">
        <v>1305</v>
      </c>
      <c r="G342" s="76" t="s">
        <v>1498</v>
      </c>
    </row>
    <row r="343" spans="1:7" x14ac:dyDescent="0.25">
      <c r="A343" s="78" t="s">
        <v>1499</v>
      </c>
      <c r="B343" s="76" t="s">
        <v>142</v>
      </c>
      <c r="C343" s="76" t="s">
        <v>1500</v>
      </c>
      <c r="D343" s="77">
        <v>42590</v>
      </c>
      <c r="E343" s="76" t="s">
        <v>1501</v>
      </c>
      <c r="F343" s="76" t="s">
        <v>1502</v>
      </c>
      <c r="G343" s="76" t="s">
        <v>1498</v>
      </c>
    </row>
    <row r="344" spans="1:7" ht="27" x14ac:dyDescent="0.25">
      <c r="A344" s="78" t="s">
        <v>1503</v>
      </c>
      <c r="B344" s="76" t="s">
        <v>171</v>
      </c>
      <c r="C344" s="76" t="s">
        <v>1504</v>
      </c>
      <c r="D344" s="77"/>
      <c r="E344" s="76" t="s">
        <v>1505</v>
      </c>
      <c r="F344" s="76" t="s">
        <v>1506</v>
      </c>
      <c r="G344" s="76" t="s">
        <v>1498</v>
      </c>
    </row>
    <row r="345" spans="1:7" x14ac:dyDescent="0.25">
      <c r="A345" s="78" t="s">
        <v>1507</v>
      </c>
      <c r="B345" s="76" t="s">
        <v>142</v>
      </c>
      <c r="C345" s="76" t="s">
        <v>1508</v>
      </c>
      <c r="D345" s="77">
        <v>44739</v>
      </c>
      <c r="E345" s="76" t="s">
        <v>1509</v>
      </c>
      <c r="F345" s="76" t="s">
        <v>1061</v>
      </c>
      <c r="G345" s="76" t="s">
        <v>1498</v>
      </c>
    </row>
    <row r="346" spans="1:7" x14ac:dyDescent="0.25">
      <c r="A346" s="78"/>
      <c r="B346" s="76"/>
      <c r="C346" s="76"/>
      <c r="D346" s="77"/>
      <c r="E346" s="76"/>
      <c r="F346" s="76"/>
      <c r="G346" s="76"/>
    </row>
    <row r="347" spans="1:7" x14ac:dyDescent="0.25">
      <c r="A347" s="78" t="s">
        <v>1510</v>
      </c>
      <c r="B347" s="76" t="s">
        <v>142</v>
      </c>
      <c r="C347" s="76" t="s">
        <v>1511</v>
      </c>
      <c r="D347" s="77">
        <v>45080</v>
      </c>
      <c r="E347" s="76" t="s">
        <v>1512</v>
      </c>
      <c r="F347" s="76" t="s">
        <v>1513</v>
      </c>
      <c r="G347" s="76" t="s">
        <v>1498</v>
      </c>
    </row>
    <row r="348" spans="1:7" x14ac:dyDescent="0.25">
      <c r="A348" s="78" t="s">
        <v>1514</v>
      </c>
      <c r="B348" s="76" t="s">
        <v>142</v>
      </c>
      <c r="C348" s="76" t="s">
        <v>1515</v>
      </c>
      <c r="D348" s="77">
        <v>45130</v>
      </c>
      <c r="E348" s="76" t="s">
        <v>507</v>
      </c>
      <c r="F348" s="76" t="s">
        <v>1516</v>
      </c>
      <c r="G348" s="76" t="s">
        <v>1498</v>
      </c>
    </row>
    <row r="349" spans="1:7" x14ac:dyDescent="0.25">
      <c r="A349" s="78" t="s">
        <v>1517</v>
      </c>
      <c r="B349" s="76" t="s">
        <v>142</v>
      </c>
      <c r="C349" s="76" t="s">
        <v>1518</v>
      </c>
      <c r="D349" s="77">
        <v>45136</v>
      </c>
      <c r="E349" s="76" t="s">
        <v>1519</v>
      </c>
      <c r="F349" s="76" t="s">
        <v>1070</v>
      </c>
      <c r="G349" s="76" t="s">
        <v>1520</v>
      </c>
    </row>
    <row r="350" spans="1:7" x14ac:dyDescent="0.25">
      <c r="A350" s="78" t="s">
        <v>1521</v>
      </c>
      <c r="B350" s="76" t="s">
        <v>142</v>
      </c>
      <c r="C350" s="76" t="s">
        <v>1522</v>
      </c>
      <c r="D350" s="77">
        <v>45160</v>
      </c>
      <c r="E350" s="76" t="s">
        <v>1509</v>
      </c>
      <c r="F350" s="76" t="s">
        <v>1061</v>
      </c>
      <c r="G350" s="76" t="s">
        <v>1520</v>
      </c>
    </row>
    <row r="351" spans="1:7" x14ac:dyDescent="0.25">
      <c r="A351" s="78" t="s">
        <v>1523</v>
      </c>
      <c r="B351" s="76" t="s">
        <v>147</v>
      </c>
      <c r="C351" s="76" t="s">
        <v>1524</v>
      </c>
      <c r="D351" s="77">
        <v>45140</v>
      </c>
      <c r="E351" s="76" t="s">
        <v>1525</v>
      </c>
      <c r="F351" s="76" t="s">
        <v>1526</v>
      </c>
      <c r="G351" s="76" t="s">
        <v>1527</v>
      </c>
    </row>
    <row r="352" spans="1:7" x14ac:dyDescent="0.25">
      <c r="A352" s="78" t="s">
        <v>1528</v>
      </c>
      <c r="B352" s="76" t="s">
        <v>147</v>
      </c>
      <c r="C352" s="76" t="s">
        <v>1529</v>
      </c>
      <c r="D352" s="77">
        <v>45087</v>
      </c>
      <c r="E352" s="76" t="s">
        <v>917</v>
      </c>
      <c r="F352" s="76" t="s">
        <v>1530</v>
      </c>
      <c r="G352" s="76" t="s">
        <v>1527</v>
      </c>
    </row>
    <row r="353" spans="1:7" x14ac:dyDescent="0.25">
      <c r="A353" s="78" t="s">
        <v>1531</v>
      </c>
      <c r="B353" s="76" t="s">
        <v>147</v>
      </c>
      <c r="C353" s="76" t="s">
        <v>1532</v>
      </c>
      <c r="D353" s="77">
        <v>44999</v>
      </c>
      <c r="E353" s="76" t="s">
        <v>1533</v>
      </c>
      <c r="F353" s="76" t="s">
        <v>1534</v>
      </c>
      <c r="G353" s="76" t="s">
        <v>1527</v>
      </c>
    </row>
    <row r="354" spans="1:7" x14ac:dyDescent="0.25">
      <c r="A354" s="78" t="s">
        <v>1535</v>
      </c>
      <c r="B354" s="76" t="s">
        <v>147</v>
      </c>
      <c r="C354" s="76" t="s">
        <v>1536</v>
      </c>
      <c r="D354" s="77">
        <v>45024</v>
      </c>
      <c r="E354" s="76" t="s">
        <v>1537</v>
      </c>
      <c r="F354" s="76" t="s">
        <v>1538</v>
      </c>
      <c r="G354" s="76" t="s">
        <v>1527</v>
      </c>
    </row>
    <row r="355" spans="1:7" x14ac:dyDescent="0.25">
      <c r="A355" s="78" t="s">
        <v>1539</v>
      </c>
      <c r="B355" s="76" t="s">
        <v>147</v>
      </c>
      <c r="C355" s="76" t="s">
        <v>1525</v>
      </c>
      <c r="D355" s="77">
        <v>44397</v>
      </c>
      <c r="E355" s="76" t="s">
        <v>1540</v>
      </c>
      <c r="F355" s="76" t="s">
        <v>1541</v>
      </c>
      <c r="G355" s="76" t="s">
        <v>1527</v>
      </c>
    </row>
    <row r="356" spans="1:7" x14ac:dyDescent="0.25">
      <c r="A356" s="78" t="s">
        <v>1542</v>
      </c>
      <c r="B356" s="76" t="s">
        <v>147</v>
      </c>
      <c r="C356" s="76" t="s">
        <v>1543</v>
      </c>
      <c r="D356" s="77">
        <v>43686</v>
      </c>
      <c r="E356" s="76" t="s">
        <v>1544</v>
      </c>
      <c r="F356" s="76" t="s">
        <v>1545</v>
      </c>
      <c r="G356" s="76" t="s">
        <v>1527</v>
      </c>
    </row>
    <row r="357" spans="1:7" ht="27" x14ac:dyDescent="0.25">
      <c r="A357" s="78" t="s">
        <v>1546</v>
      </c>
      <c r="B357" s="76" t="s">
        <v>147</v>
      </c>
      <c r="C357" s="76" t="s">
        <v>1547</v>
      </c>
      <c r="D357" s="77">
        <v>45176</v>
      </c>
      <c r="E357" s="76" t="s">
        <v>1548</v>
      </c>
      <c r="F357" s="76" t="s">
        <v>1549</v>
      </c>
      <c r="G357" s="76" t="str">
        <f>PROPER(G358)</f>
        <v>Fullerton</v>
      </c>
    </row>
    <row r="358" spans="1:7" x14ac:dyDescent="0.25">
      <c r="A358" s="78" t="s">
        <v>1550</v>
      </c>
      <c r="B358" s="76" t="s">
        <v>147</v>
      </c>
      <c r="C358" s="76" t="s">
        <v>1551</v>
      </c>
      <c r="D358" s="77" t="s">
        <v>1552</v>
      </c>
      <c r="E358" s="76" t="s">
        <v>1553</v>
      </c>
      <c r="F358" s="76" t="s">
        <v>1549</v>
      </c>
      <c r="G358" s="76" t="str">
        <f>PROPER(G359)</f>
        <v>Fullerton</v>
      </c>
    </row>
    <row r="359" spans="1:7" x14ac:dyDescent="0.25">
      <c r="A359" s="78" t="s">
        <v>1554</v>
      </c>
      <c r="B359" s="76" t="s">
        <v>147</v>
      </c>
      <c r="C359" s="76" t="s">
        <v>1555</v>
      </c>
      <c r="D359" s="77">
        <v>45110</v>
      </c>
      <c r="E359" s="76" t="s">
        <v>1556</v>
      </c>
      <c r="F359" s="76" t="s">
        <v>1557</v>
      </c>
      <c r="G359" s="76" t="s">
        <v>1558</v>
      </c>
    </row>
    <row r="360" spans="1:7" ht="27" x14ac:dyDescent="0.25">
      <c r="A360" s="78" t="s">
        <v>1559</v>
      </c>
      <c r="B360" s="76" t="s">
        <v>147</v>
      </c>
      <c r="C360" s="76" t="s">
        <v>1560</v>
      </c>
      <c r="D360" s="77">
        <v>44569</v>
      </c>
      <c r="E360" s="76" t="s">
        <v>1561</v>
      </c>
      <c r="F360" s="76" t="s">
        <v>1549</v>
      </c>
      <c r="G360" s="76" t="s">
        <v>1558</v>
      </c>
    </row>
    <row r="361" spans="1:7" ht="27" x14ac:dyDescent="0.25">
      <c r="A361" s="78" t="s">
        <v>1562</v>
      </c>
      <c r="B361" s="76" t="s">
        <v>147</v>
      </c>
      <c r="C361" s="76" t="s">
        <v>1563</v>
      </c>
      <c r="D361" s="77" t="s">
        <v>1564</v>
      </c>
      <c r="E361" s="76" t="s">
        <v>1565</v>
      </c>
      <c r="F361" s="76" t="s">
        <v>1566</v>
      </c>
      <c r="G361" s="76" t="s">
        <v>1558</v>
      </c>
    </row>
    <row r="362" spans="1:7" ht="27" x14ac:dyDescent="0.25">
      <c r="A362" s="78" t="s">
        <v>1567</v>
      </c>
      <c r="B362" s="76" t="s">
        <v>147</v>
      </c>
      <c r="C362" s="76" t="s">
        <v>1568</v>
      </c>
      <c r="D362" s="77">
        <v>44901</v>
      </c>
      <c r="E362" s="76" t="s">
        <v>1569</v>
      </c>
      <c r="F362" s="76" t="s">
        <v>1566</v>
      </c>
      <c r="G362" s="76" t="s">
        <v>1558</v>
      </c>
    </row>
    <row r="363" spans="1:7" x14ac:dyDescent="0.25">
      <c r="A363" s="78" t="s">
        <v>1570</v>
      </c>
      <c r="B363" s="76" t="s">
        <v>365</v>
      </c>
      <c r="C363" s="76" t="s">
        <v>1571</v>
      </c>
      <c r="D363" s="77">
        <v>44647</v>
      </c>
      <c r="E363" s="76" t="s">
        <v>1572</v>
      </c>
      <c r="F363" s="76" t="s">
        <v>1573</v>
      </c>
      <c r="G363" s="76" t="s">
        <v>1574</v>
      </c>
    </row>
    <row r="364" spans="1:7" x14ac:dyDescent="0.25">
      <c r="A364" s="78" t="s">
        <v>1575</v>
      </c>
      <c r="B364" s="76" t="s">
        <v>147</v>
      </c>
      <c r="C364" s="76" t="s">
        <v>1576</v>
      </c>
      <c r="D364" s="77">
        <v>44018</v>
      </c>
      <c r="E364" s="76" t="s">
        <v>1577</v>
      </c>
      <c r="F364" s="76" t="s">
        <v>1578</v>
      </c>
      <c r="G364" s="76" t="s">
        <v>1558</v>
      </c>
    </row>
    <row r="365" spans="1:7" ht="27" x14ac:dyDescent="0.25">
      <c r="A365" s="78" t="s">
        <v>1579</v>
      </c>
      <c r="B365" s="76" t="s">
        <v>147</v>
      </c>
      <c r="C365" s="76" t="s">
        <v>1580</v>
      </c>
      <c r="D365" s="77" t="s">
        <v>1581</v>
      </c>
      <c r="E365" s="76" t="s">
        <v>1582</v>
      </c>
      <c r="F365" s="76" t="s">
        <v>1583</v>
      </c>
      <c r="G365" s="76" t="s">
        <v>1584</v>
      </c>
    </row>
    <row r="366" spans="1:7" ht="27" x14ac:dyDescent="0.25">
      <c r="A366" s="78" t="s">
        <v>1585</v>
      </c>
      <c r="B366" s="76" t="s">
        <v>147</v>
      </c>
      <c r="C366" s="76" t="s">
        <v>1586</v>
      </c>
      <c r="D366" s="77">
        <v>42377</v>
      </c>
      <c r="E366" s="76" t="s">
        <v>1587</v>
      </c>
      <c r="F366" s="76" t="s">
        <v>1583</v>
      </c>
      <c r="G366" s="76" t="s">
        <v>1584</v>
      </c>
    </row>
    <row r="367" spans="1:7" x14ac:dyDescent="0.25">
      <c r="A367" s="78"/>
      <c r="B367" s="76"/>
      <c r="C367" s="76"/>
      <c r="D367" s="77"/>
      <c r="E367" s="76"/>
      <c r="F367" s="76"/>
      <c r="G367" s="76"/>
    </row>
    <row r="368" spans="1:7" x14ac:dyDescent="0.25">
      <c r="A368" s="78" t="s">
        <v>1588</v>
      </c>
      <c r="B368" s="76" t="s">
        <v>142</v>
      </c>
      <c r="C368" s="76" t="s">
        <v>1589</v>
      </c>
      <c r="D368" s="77">
        <v>42985</v>
      </c>
      <c r="E368" s="76" t="s">
        <v>1590</v>
      </c>
      <c r="F368" s="76" t="s">
        <v>1591</v>
      </c>
      <c r="G368" s="76" t="s">
        <v>1592</v>
      </c>
    </row>
    <row r="369" spans="1:7" x14ac:dyDescent="0.25">
      <c r="A369" s="78" t="s">
        <v>1593</v>
      </c>
      <c r="B369" s="76" t="s">
        <v>147</v>
      </c>
      <c r="C369" s="76" t="s">
        <v>1594</v>
      </c>
      <c r="D369" s="77">
        <v>44394</v>
      </c>
      <c r="E369" s="76" t="s">
        <v>1595</v>
      </c>
      <c r="F369" s="76" t="s">
        <v>839</v>
      </c>
      <c r="G369" s="76" t="s">
        <v>1596</v>
      </c>
    </row>
  </sheetData>
  <dataValidations count="8">
    <dataValidation type="list" allowBlank="1" showInputMessage="1" showErrorMessage="1" prompt="Animal Breed - Use the dropdown to select the Animal's Breed" sqref="B2:B18 B29:B33 B37 B41:B47 B76:B82 B88:B102 B105:B114 B121:B123 B131:B149 B158 B168:B180 B184:B187 B196:B199 B213:B217 B219:B240 B249:B275 B279:B291 B294:B296 B305 B307:B323 B325:B348 B351:B356 B369" xr:uid="{4C033C2B-33D1-4EB9-B9CF-D94DA5C5054D}">
      <formula1>"Holstein,Jersey,Ayrshire,Combined Breeds "</formula1>
    </dataValidation>
    <dataValidation type="list" allowBlank="1" showInputMessage="1" showErrorMessage="1" sqref="B19:B23 B241:B247" xr:uid="{7CC95DFB-8ADF-4B11-89A6-05099C988A48}">
      <formula1>"Holstein,Jersey,Ayrshire,Combined Breeds "</formula1>
    </dataValidation>
    <dataValidation type="list" allowBlank="1" showInputMessage="1" showErrorMessage="1" sqref="B24:B28 B211:B212" xr:uid="{3A71F0A3-726E-4244-92D5-651733185BE7}">
      <formula1>"Jersey,Holstein,Ayrshire,Combined Breed "</formula1>
    </dataValidation>
    <dataValidation type="list" allowBlank="1" showInputMessage="1" showErrorMessage="1" prompt="Animal Breed - Use the dropdown to select the Animal's Breed" sqref="B34:B36 B54:B75 B124:B129 B150:B153 B159:B167 B188:B190 B301:B304 B306 B357:B368" xr:uid="{B4139FF6-143E-4C13-979E-30CFAEB68AF6}">
      <formula1>"Holstein,Jersey,Ayrshire,Combined Breeds"</formula1>
    </dataValidation>
    <dataValidation type="list" allowBlank="1" showInputMessage="1" showErrorMessage="1" prompt="INCORRECT BREED - Select the down arrow._x000a__x000a_Highlight the breed and enter to select." sqref="B48:B53 B83:B87 B103:B104 B115:B120 B181:B183 B200:B201 B218 B276:B278 B292:B293 B297:B300 B324 B349:B350" xr:uid="{06BFB3F6-8CF2-4D59-ACE0-B9DB5B05CEC2}">
      <formula1>"Jersey,Holstein,Ayrshire,Combined Breed "</formula1>
    </dataValidation>
    <dataValidation type="list" allowBlank="1" showInputMessage="1" showErrorMessage="1" prompt="INCORRECT BREED - Select the down arrow._x000a__x000a_Highlight the breed and enter to select." sqref="B130 B154:B157 B191:B195" xr:uid="{F5826B44-F3EE-429C-8F30-59FF6729AA33}">
      <formula1>"Jersey,Holstein,Ayrshire,Combined Breed"</formula1>
    </dataValidation>
    <dataValidation type="list" allowBlank="1" showInputMessage="1" showErrorMessage="1" prompt="Animal Breed - Use the dropdown to select the Animal's Breed" sqref="B202:B208" xr:uid="{431B3F07-2368-465E-B316-B4E81FC383D5}">
      <formula1>"Holstein,Jersey,Ayrshire,Combined Breeds "</formula1>
      <formula2>0</formula2>
    </dataValidation>
    <dataValidation type="list" allowBlank="1" showInputMessage="1" showErrorMessage="1" prompt="INCORRECT BREED - Select the down arrow._x000a__x000a_Highlight the breed and enter to select." sqref="B209:B210" xr:uid="{02BB2137-9DE2-4191-90F3-5078A07D7E68}">
      <formula1>"Jersey,Holstein,Ayrshire,Combined Breed "</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Billing Info</vt:lpstr>
      <vt:lpstr>Show Entries </vt:lpstr>
      <vt:lpstr>HIDE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Kelsen</dc:creator>
  <cp:lastModifiedBy>Isaac Kelsen</cp:lastModifiedBy>
  <dcterms:created xsi:type="dcterms:W3CDTF">2024-09-17T22:02:22Z</dcterms:created>
  <dcterms:modified xsi:type="dcterms:W3CDTF">2024-11-20T19:21:40Z</dcterms:modified>
</cp:coreProperties>
</file>